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terralayrag-my.sharepoint.com/personal/as_trlyr_com/Documents/"/>
    </mc:Choice>
  </mc:AlternateContent>
  <xr:revisionPtr revIDLastSave="691" documentId="8_{BA5332C0-ABBA-1146-BB8A-DB186F64C9C8}" xr6:coauthVersionLast="47" xr6:coauthVersionMax="47" xr10:uidLastSave="{12B08761-AB52-3142-BC9C-CE26204A0C4A}"/>
  <bookViews>
    <workbookView xWindow="20" yWindow="780" windowWidth="29400" windowHeight="17160" xr2:uid="{A47CA7FE-E1A4-7546-864B-B9BFF31689E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4" i="1" s="1"/>
  <c r="B19" i="1"/>
  <c r="B18" i="1"/>
  <c r="C21" i="1"/>
  <c r="C20" i="1"/>
  <c r="B20" i="1"/>
  <c r="B21" i="1"/>
  <c r="E21" i="1"/>
  <c r="E20" i="1"/>
  <c r="E19" i="1"/>
  <c r="E18" i="1"/>
  <c r="D19" i="1"/>
  <c r="D18" i="1"/>
  <c r="E17" i="1"/>
  <c r="E16" i="1"/>
  <c r="D17" i="1"/>
  <c r="D16" i="1"/>
  <c r="C17" i="1"/>
  <c r="C16" i="1"/>
  <c r="B15" i="1" l="1"/>
  <c r="B13" i="1" s="1"/>
  <c r="B10" i="1" l="1"/>
  <c r="B9" i="1"/>
  <c r="B7" i="1" s="1"/>
  <c r="B6" i="1" s="1"/>
  <c r="C12" i="1"/>
  <c r="B17" i="1"/>
  <c r="B16" i="1"/>
  <c r="C14" i="1" l="1"/>
  <c r="C15" i="1"/>
  <c r="C13" i="1" l="1"/>
  <c r="C19" i="1" l="1"/>
  <c r="C10" i="1"/>
  <c r="C9" i="1"/>
  <c r="D12" i="1"/>
  <c r="D15" i="1" s="1"/>
  <c r="C18" i="1"/>
  <c r="C7" i="1" l="1"/>
  <c r="C6" i="1" s="1"/>
  <c r="D14" i="1"/>
  <c r="D13" i="1" s="1"/>
  <c r="E12" i="1" l="1"/>
  <c r="E15" i="1" s="1"/>
  <c r="D9" i="1"/>
  <c r="D10" i="1"/>
  <c r="D20" i="1"/>
  <c r="D21" i="1"/>
  <c r="E14" i="1" l="1"/>
  <c r="E13" i="1" s="1"/>
  <c r="D7" i="1"/>
  <c r="D6" i="1" s="1"/>
  <c r="E10" i="1" l="1"/>
  <c r="E9" i="1"/>
  <c r="E7" i="1" s="1"/>
  <c r="E6" i="1" s="1"/>
</calcChain>
</file>

<file path=xl/sharedStrings.xml><?xml version="1.0" encoding="utf-8"?>
<sst xmlns="http://schemas.openxmlformats.org/spreadsheetml/2006/main" count="24" uniqueCount="24">
  <si>
    <t>MW</t>
  </si>
  <si>
    <t>Q1</t>
  </si>
  <si>
    <t>Q2</t>
  </si>
  <si>
    <t>Q3</t>
  </si>
  <si>
    <t>Q4</t>
  </si>
  <si>
    <t>Boundary Power</t>
  </si>
  <si>
    <t>Boundary Power Min</t>
  </si>
  <si>
    <t>Boundary Power Max</t>
  </si>
  <si>
    <t>Draft Schedule (Set 16min Before Delivery)</t>
  </si>
  <si>
    <t>Final Schedule (Set 5min30 Before Delivery)</t>
  </si>
  <si>
    <t>Asset Rated Power Capacity</t>
  </si>
  <si>
    <t>Maxium Power For Q2</t>
  </si>
  <si>
    <t>Minimum Power For Q2</t>
  </si>
  <si>
    <t>Minimum Power For Q3</t>
  </si>
  <si>
    <t>Minimum Power For Q4</t>
  </si>
  <si>
    <t>Maximum Power For Q4</t>
  </si>
  <si>
    <t>Maximum Power For Q3</t>
  </si>
  <si>
    <t>How To Use</t>
  </si>
  <si>
    <t>1. Enter your virtual asset's rated power in cell B1.
2. For each of the 4 quarters shown, enter draft schedules and final schedules in the white cells B4 -&gt; E5.
3. The cells B13 -&gt; E18 show the range of available powers for Q2 -&gt; Q4 at various times before gate closure.
4. If, at any point, a final schedule is not feasible, the cell will turn red.</t>
  </si>
  <si>
    <t>Early Counter Activation Window</t>
  </si>
  <si>
    <t>Total Charge (MWh)</t>
  </si>
  <si>
    <t>Total Discharge (MWh)</t>
  </si>
  <si>
    <t>Min Discharge</t>
  </si>
  <si>
    <t>Min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</si>
</sst>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color theme="1"/>
      <name val="Aptos Narrow"/>
      <family val="2"/>
      <scheme val="minor"/>
    </font>
    <font>
      <sz val="12"/>
      <color rgb="FFF1A98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/>
    <xf numFmtId="0" fontId="0" fillId="0" borderId="9" xfId="0" applyBorder="1"/>
    <xf numFmtId="0" fontId="1" fillId="2" borderId="10" xfId="0" applyFont="1" applyFill="1" applyBorder="1"/>
    <xf numFmtId="0" fontId="0" fillId="0" borderId="13" xfId="0" applyBorder="1"/>
    <xf numFmtId="0" fontId="0" fillId="2" borderId="12" xfId="0" applyFill="1" applyBorder="1"/>
    <xf numFmtId="0" fontId="1" fillId="2" borderId="9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8" xfId="0" applyFill="1" applyBorder="1"/>
    <xf numFmtId="0" fontId="0" fillId="4" borderId="7" xfId="0" applyFill="1" applyBorder="1"/>
    <xf numFmtId="0" fontId="0" fillId="5" borderId="8" xfId="0" applyFill="1" applyBorder="1"/>
    <xf numFmtId="0" fontId="0" fillId="5" borderId="7" xfId="0" applyFill="1" applyBorder="1"/>
    <xf numFmtId="0" fontId="0" fillId="2" borderId="11" xfId="0" applyFill="1" applyBorder="1"/>
    <xf numFmtId="0" fontId="0" fillId="2" borderId="13" xfId="0" applyFill="1" applyBorder="1"/>
    <xf numFmtId="0" fontId="1" fillId="2" borderId="12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1" fillId="2" borderId="18" xfId="0" applyFont="1" applyFill="1" applyBorder="1"/>
    <xf numFmtId="0" fontId="1" fillId="2" borderId="17" xfId="0" applyFont="1" applyFill="1" applyBorder="1"/>
    <xf numFmtId="0" fontId="1" fillId="2" borderId="16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9" xfId="0" applyFill="1" applyBorder="1"/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2" borderId="13" xfId="0" applyFont="1" applyFill="1" applyBorder="1"/>
    <xf numFmtId="0" fontId="0" fillId="0" borderId="12" xfId="0" applyBorder="1"/>
    <xf numFmtId="0" fontId="0" fillId="0" borderId="0" xfId="0" applyBorder="1"/>
    <xf numFmtId="0" fontId="0" fillId="2" borderId="10" xfId="0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1A9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8C833-987E-9E48-A07D-C9105531E1ED}">
  <dimension ref="A1:H22"/>
  <sheetViews>
    <sheetView tabSelected="1" zoomScale="208" zoomScaleNormal="208" workbookViewId="0">
      <selection activeCell="A16" sqref="A8:XFD16"/>
    </sheetView>
  </sheetViews>
  <sheetFormatPr baseColWidth="10" defaultColWidth="11" defaultRowHeight="16" x14ac:dyDescent="0.2"/>
  <cols>
    <col min="1" max="1" width="37.1640625" customWidth="1"/>
    <col min="7" max="7" width="14" customWidth="1"/>
    <col min="8" max="8" width="12.6640625" customWidth="1"/>
  </cols>
  <sheetData>
    <row r="1" spans="1:8" ht="17" thickBot="1" x14ac:dyDescent="0.25">
      <c r="A1" s="9" t="s">
        <v>10</v>
      </c>
      <c r="B1" s="8">
        <v>50</v>
      </c>
      <c r="C1" s="2" t="s">
        <v>0</v>
      </c>
      <c r="D1" s="2"/>
      <c r="E1" s="2"/>
      <c r="F1" s="22"/>
      <c r="G1" s="33" t="s">
        <v>17</v>
      </c>
      <c r="H1" s="34"/>
    </row>
    <row r="2" spans="1:8" ht="17" thickBot="1" x14ac:dyDescent="0.25">
      <c r="A2" s="11"/>
      <c r="B2" s="7"/>
      <c r="C2" s="7"/>
      <c r="D2" s="7"/>
      <c r="E2" s="7"/>
      <c r="F2" s="23"/>
      <c r="G2" s="35" t="s">
        <v>18</v>
      </c>
      <c r="H2" s="36"/>
    </row>
    <row r="3" spans="1:8" ht="17" thickBot="1" x14ac:dyDescent="0.25">
      <c r="A3" s="11"/>
      <c r="B3" s="12" t="s">
        <v>1</v>
      </c>
      <c r="C3" s="12" t="s">
        <v>2</v>
      </c>
      <c r="D3" s="12" t="s">
        <v>3</v>
      </c>
      <c r="E3" s="12" t="s">
        <v>4</v>
      </c>
      <c r="F3" s="23"/>
      <c r="G3" s="35"/>
      <c r="H3" s="36"/>
    </row>
    <row r="4" spans="1:8" ht="17" customHeight="1" x14ac:dyDescent="0.2">
      <c r="A4" s="24" t="s">
        <v>8</v>
      </c>
      <c r="B4" s="32">
        <v>0</v>
      </c>
      <c r="C4">
        <v>0</v>
      </c>
      <c r="D4">
        <v>0</v>
      </c>
      <c r="E4" s="10">
        <v>0</v>
      </c>
      <c r="F4" s="37">
        <v>0</v>
      </c>
      <c r="G4" s="35"/>
      <c r="H4" s="36"/>
    </row>
    <row r="5" spans="1:8" ht="17" thickBot="1" x14ac:dyDescent="0.25">
      <c r="A5" s="24" t="s">
        <v>9</v>
      </c>
      <c r="B5" s="38">
        <v>0</v>
      </c>
      <c r="C5" s="39">
        <v>0</v>
      </c>
      <c r="D5" s="39">
        <v>0</v>
      </c>
      <c r="E5" s="10">
        <v>0</v>
      </c>
      <c r="F5" s="37">
        <v>0</v>
      </c>
      <c r="G5" s="35"/>
      <c r="H5" s="36"/>
    </row>
    <row r="6" spans="1:8" x14ac:dyDescent="0.2">
      <c r="A6" s="24" t="s">
        <v>20</v>
      </c>
      <c r="B6" s="40">
        <f>B7-B5/4</f>
        <v>0</v>
      </c>
      <c r="C6" s="2">
        <f t="shared" ref="C6:E6" si="0">C7-C5/4</f>
        <v>0</v>
      </c>
      <c r="D6" s="2">
        <f t="shared" si="0"/>
        <v>0</v>
      </c>
      <c r="E6" s="22">
        <f t="shared" si="0"/>
        <v>0</v>
      </c>
      <c r="F6" s="23"/>
      <c r="G6" s="35"/>
      <c r="H6" s="36"/>
    </row>
    <row r="7" spans="1:8" ht="17" thickBot="1" x14ac:dyDescent="0.25">
      <c r="A7" s="24" t="s">
        <v>21</v>
      </c>
      <c r="B7" s="30">
        <f>MAX(B10,B9+B5/4)</f>
        <v>0</v>
      </c>
      <c r="C7" s="1">
        <f t="shared" ref="C7:E7" si="1">MAX(C10,C9+C5/4)</f>
        <v>0</v>
      </c>
      <c r="D7" s="1">
        <f t="shared" si="1"/>
        <v>0</v>
      </c>
      <c r="E7" s="31">
        <f t="shared" si="1"/>
        <v>0</v>
      </c>
      <c r="F7" s="23"/>
      <c r="G7" s="35"/>
      <c r="H7" s="36"/>
    </row>
    <row r="8" spans="1:8" ht="17" thickBot="1" x14ac:dyDescent="0.25">
      <c r="A8" s="25"/>
      <c r="B8" s="3"/>
      <c r="C8" s="3"/>
      <c r="D8" s="3"/>
      <c r="E8" s="3"/>
      <c r="F8" s="23"/>
      <c r="G8" s="35"/>
      <c r="H8" s="36"/>
    </row>
    <row r="9" spans="1:8" hidden="1" x14ac:dyDescent="0.2">
      <c r="A9" s="25" t="s">
        <v>23</v>
      </c>
      <c r="B9" s="3">
        <f>IF(B4&lt;0,(50*B4^2)/(3600*0.66*$B$1),0)+IF(B13&lt;0,(50*B13^2)/(3600*0.66*$B$1),0)</f>
        <v>0</v>
      </c>
      <c r="C9" s="3">
        <f>IF(B13&lt;0,(50*B13^2)/(3600*0.66*$B$1),0)+IF(C13&lt;0,(50*C13^2)/(3600*0.66*$B$1),0)</f>
        <v>0</v>
      </c>
      <c r="D9" s="3">
        <f t="shared" ref="D9:E9" si="2">IF(C13&lt;0,(50*C13^2)/(3600*0.66*$B$1),0)+IF(D13&lt;0,(50*D13^2)/(3600*0.66*$B$1),0)</f>
        <v>0</v>
      </c>
      <c r="E9" s="3">
        <f t="shared" si="2"/>
        <v>0</v>
      </c>
      <c r="F9" s="23"/>
      <c r="G9" s="35"/>
      <c r="H9" s="36"/>
    </row>
    <row r="10" spans="1:8" hidden="1" x14ac:dyDescent="0.2">
      <c r="A10" s="25" t="s">
        <v>22</v>
      </c>
      <c r="B10" s="3">
        <f>IF(B4&gt;0,(50*B4^2)/(3600*0.66*$B$1),0)+IF(B13&gt;0,(50*B13^2)/(3600*0.66*$B$1),0)</f>
        <v>0</v>
      </c>
      <c r="C10" s="3">
        <f>IF(B13&gt;0,(50*B13^2)/(3600*0.66*$B$1),0)+IF(C13&gt;0,(50*C13^2)/(3600*0.66*$B$1),0)</f>
        <v>0</v>
      </c>
      <c r="D10" s="3">
        <f t="shared" ref="D10:E10" si="3">IF(C13&gt;0,(50*C13^2)/(3600*0.66*$B$1),0)+IF(D13&gt;0,(50*D13^2)/(3600*0.66*$B$1),0)</f>
        <v>0</v>
      </c>
      <c r="E10" s="3">
        <f t="shared" si="3"/>
        <v>0</v>
      </c>
      <c r="F10" s="23"/>
      <c r="G10" s="35"/>
      <c r="H10" s="36"/>
    </row>
    <row r="11" spans="1:8" hidden="1" x14ac:dyDescent="0.2">
      <c r="A11" s="25"/>
      <c r="B11" s="3"/>
      <c r="C11" s="3"/>
      <c r="D11" s="3"/>
      <c r="E11" s="3"/>
      <c r="F11" s="23"/>
      <c r="G11" s="35"/>
      <c r="H11" s="36"/>
    </row>
    <row r="12" spans="1:8" hidden="1" x14ac:dyDescent="0.2">
      <c r="A12" s="25" t="s">
        <v>19</v>
      </c>
      <c r="B12" s="3">
        <f>IF(SIGN(B5)&lt;&gt;SIGN(B4),200*ABS(B4)/(0.66*$B$1),0)</f>
        <v>0</v>
      </c>
      <c r="C12" s="3">
        <f>IF(SIGN(C5)&lt;&gt;SIGN(B13),200*ABS(B13)/(0.66*$B$1),0)</f>
        <v>0</v>
      </c>
      <c r="D12" s="3">
        <f>IF(SIGN(D5)&lt;&gt;SIGN(C13),200*ABS(C13)/(0.66*$B$1),0)</f>
        <v>0</v>
      </c>
      <c r="E12" s="3">
        <f>IF(SIGN(E5)&lt;&gt;SIGN(D13),200*ABS(D13)/(0.66*$B$1),0)</f>
        <v>0</v>
      </c>
      <c r="F12" s="23"/>
      <c r="G12" s="35"/>
      <c r="H12" s="36"/>
    </row>
    <row r="13" spans="1:8" ht="17" hidden="1" customHeight="1" x14ac:dyDescent="0.2">
      <c r="A13" s="25" t="s">
        <v>5</v>
      </c>
      <c r="B13" s="3">
        <f>MIN(MAX(C4,B15),B14)</f>
        <v>0</v>
      </c>
      <c r="C13" s="3">
        <f>MIN(MAX(D4,C15),C14)</f>
        <v>0</v>
      </c>
      <c r="D13" s="3">
        <f>MIN(MAX(E4,D15),D14)</f>
        <v>0</v>
      </c>
      <c r="E13" s="3">
        <f>MIN(MAX(F4,E15),E14)</f>
        <v>0</v>
      </c>
      <c r="F13" s="23"/>
      <c r="G13" s="35"/>
      <c r="H13" s="36"/>
    </row>
    <row r="14" spans="1:8" ht="17" hidden="1" customHeight="1" x14ac:dyDescent="0.2">
      <c r="A14" s="25" t="s">
        <v>7</v>
      </c>
      <c r="B14" s="3">
        <f>MIN($B$1,-$B$1+SQRT(11.88*(1-(B12/900)+B5/$B$1)*$B$1^2-($B$1-ABS(B4))^2))</f>
        <v>50</v>
      </c>
      <c r="C14" s="3">
        <f>MIN($B$1,-$B$1+SQRT(11.88*(1-(C12/900)+C5/$B$1)*$B$1^2-($B$1-ABS(B13))^2))</f>
        <v>50</v>
      </c>
      <c r="D14" s="3">
        <f>MIN($B$1,-$B$1+SQRT(11.88*(1-(D12/900)+D5/$B$1)*$B$1^2-($B$1-ABS(C13))^2))</f>
        <v>50</v>
      </c>
      <c r="E14" s="3">
        <f>MIN($B$1,-$B$1+SQRT(11.88*(1-(E12/900)+E5/$B$1)*$B$1^2-($B$1-ABS(D13))^2))</f>
        <v>50</v>
      </c>
      <c r="F14" s="23"/>
      <c r="G14" s="35"/>
      <c r="H14" s="36"/>
    </row>
    <row r="15" spans="1:8" ht="17" hidden="1" customHeight="1" thickBot="1" x14ac:dyDescent="0.25">
      <c r="A15" s="26" t="s">
        <v>6</v>
      </c>
      <c r="B15" s="4">
        <f>MAX(-$B$1,$B$1-SQRT(11.88*(1-(B12/900)-B5/$B$1)*$B$1^2-($B$1-ABS(B4))^2))</f>
        <v>-50</v>
      </c>
      <c r="C15" s="4">
        <f>MAX(-$B$1,$B$1-SQRT(11.88*(1-(C12/900)-C5/$B$1)*$B$1^2-($B$1-ABS(B13))^2))</f>
        <v>-50</v>
      </c>
      <c r="D15" s="4">
        <f>MAX(-$B$1,$B$1-SQRT(11.88*(1-(D12/900)-D5/$B$1)*$B$1^2-($B$1-ABS(C13))^2))</f>
        <v>-50</v>
      </c>
      <c r="E15" s="4">
        <f>MAX(-$B$1,$B$1-SQRT(11.88*(1-(E12/900)-E5/$B$1)*$B$1^2-($B$1-ABS(D13))^2))</f>
        <v>-50</v>
      </c>
      <c r="F15" s="23"/>
      <c r="G15" s="35"/>
      <c r="H15" s="36"/>
    </row>
    <row r="16" spans="1:8" x14ac:dyDescent="0.2">
      <c r="A16" s="27" t="s">
        <v>11</v>
      </c>
      <c r="B16" s="5">
        <f>$B$1*(1-((1-B13/$B$1)^2)/11.88)</f>
        <v>45.791245791245792</v>
      </c>
      <c r="C16" s="13">
        <f t="shared" ref="C16:E17" si="4">$C$5</f>
        <v>0</v>
      </c>
      <c r="D16" s="14">
        <f t="shared" si="4"/>
        <v>0</v>
      </c>
      <c r="E16" s="14">
        <f t="shared" si="4"/>
        <v>0</v>
      </c>
      <c r="F16" s="23"/>
      <c r="G16" s="35"/>
      <c r="H16" s="36"/>
    </row>
    <row r="17" spans="1:8" ht="17" thickBot="1" x14ac:dyDescent="0.25">
      <c r="A17" s="28" t="s">
        <v>12</v>
      </c>
      <c r="B17" s="6">
        <f>-$B$1*(1-((1+B13/$B$1)^2)/11.88)</f>
        <v>-45.791245791245792</v>
      </c>
      <c r="C17" s="15">
        <f t="shared" si="4"/>
        <v>0</v>
      </c>
      <c r="D17" s="16">
        <f t="shared" si="4"/>
        <v>0</v>
      </c>
      <c r="E17" s="16">
        <f t="shared" si="4"/>
        <v>0</v>
      </c>
      <c r="F17" s="23"/>
      <c r="G17" s="35"/>
      <c r="H17" s="36"/>
    </row>
    <row r="18" spans="1:8" x14ac:dyDescent="0.2">
      <c r="A18" s="29" t="s">
        <v>16</v>
      </c>
      <c r="B18" s="18">
        <f>B1</f>
        <v>50</v>
      </c>
      <c r="C18" s="5">
        <f>$B$1*(1-((1-C13/$B$1)^2)/11.88)</f>
        <v>45.791245791245792</v>
      </c>
      <c r="D18" s="17">
        <f>$D$5</f>
        <v>0</v>
      </c>
      <c r="E18" s="17">
        <f>$D$5</f>
        <v>0</v>
      </c>
      <c r="F18" s="23"/>
      <c r="G18" s="35"/>
      <c r="H18" s="36"/>
    </row>
    <row r="19" spans="1:8" ht="17" thickBot="1" x14ac:dyDescent="0.25">
      <c r="A19" s="28" t="s">
        <v>13</v>
      </c>
      <c r="B19" s="19">
        <f>-B1</f>
        <v>-50</v>
      </c>
      <c r="C19" s="6">
        <f>-$B$1*(1-((1+C13/$B$1)^2)/11.88)</f>
        <v>-45.791245791245792</v>
      </c>
      <c r="D19" s="16">
        <f>$D$5</f>
        <v>0</v>
      </c>
      <c r="E19" s="16">
        <f>$D$5</f>
        <v>0</v>
      </c>
      <c r="F19" s="23"/>
      <c r="G19" s="35"/>
      <c r="H19" s="36"/>
    </row>
    <row r="20" spans="1:8" x14ac:dyDescent="0.2">
      <c r="A20" s="29" t="s">
        <v>15</v>
      </c>
      <c r="B20" s="20">
        <f>B1</f>
        <v>50</v>
      </c>
      <c r="C20" s="18">
        <f>B1</f>
        <v>50</v>
      </c>
      <c r="D20" s="5">
        <f>$B$1*(1-((1-D13/$B$1)^2)/11.88)</f>
        <v>45.791245791245792</v>
      </c>
      <c r="E20" s="17">
        <f>$E$5</f>
        <v>0</v>
      </c>
      <c r="F20" s="23"/>
      <c r="G20" s="35"/>
      <c r="H20" s="36"/>
    </row>
    <row r="21" spans="1:8" ht="17" thickBot="1" x14ac:dyDescent="0.25">
      <c r="A21" s="28" t="s">
        <v>14</v>
      </c>
      <c r="B21" s="21">
        <f>-B1</f>
        <v>-50</v>
      </c>
      <c r="C21" s="19">
        <f>-B1</f>
        <v>-50</v>
      </c>
      <c r="D21" s="6">
        <f>-$B$1*(1-((1+D13/$B$1)^2)/11.88)</f>
        <v>-45.791245791245792</v>
      </c>
      <c r="E21" s="16">
        <f>$E$5</f>
        <v>0</v>
      </c>
      <c r="F21" s="23"/>
      <c r="G21" s="35"/>
      <c r="H21" s="36"/>
    </row>
    <row r="22" spans="1:8" ht="17" thickBot="1" x14ac:dyDescent="0.25">
      <c r="A22" s="30"/>
      <c r="B22" s="1"/>
      <c r="C22" s="1"/>
      <c r="D22" s="1"/>
      <c r="E22" s="1"/>
      <c r="F22" s="31"/>
      <c r="G22" s="35"/>
      <c r="H22" s="36"/>
    </row>
  </sheetData>
  <mergeCells count="2">
    <mergeCell ref="G1:H1"/>
    <mergeCell ref="G2:H22"/>
  </mergeCells>
  <conditionalFormatting sqref="B5">
    <cfRule type="cellIs" dxfId="3" priority="1" operator="notBetween">
      <formula>-0.915*$B$1</formula>
      <formula>0.915*$B$1</formula>
    </cfRule>
  </conditionalFormatting>
  <conditionalFormatting sqref="C5">
    <cfRule type="cellIs" dxfId="2" priority="4" operator="notBetween">
      <formula>$B$17</formula>
      <formula>$B$16</formula>
    </cfRule>
  </conditionalFormatting>
  <conditionalFormatting sqref="D5">
    <cfRule type="cellIs" dxfId="1" priority="3" operator="notBetween">
      <formula>$C$19</formula>
      <formula>$C$18</formula>
    </cfRule>
  </conditionalFormatting>
  <conditionalFormatting sqref="E5">
    <cfRule type="cellIs" dxfId="0" priority="2" operator="notBetween">
      <formula>$D$21</formula>
      <formula>$D$20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Smith</dc:creator>
  <cp:keywords/>
  <dc:description/>
  <cp:lastModifiedBy>Andrew Smith</cp:lastModifiedBy>
  <cp:revision/>
  <dcterms:created xsi:type="dcterms:W3CDTF">2025-08-28T09:53:12Z</dcterms:created>
  <dcterms:modified xsi:type="dcterms:W3CDTF">2025-10-06T13:37:29Z</dcterms:modified>
  <cp:category/>
  <cp:contentStatus/>
</cp:coreProperties>
</file>