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leo_terralayr/Downloads/"/>
    </mc:Choice>
  </mc:AlternateContent>
  <xr:revisionPtr revIDLastSave="0" documentId="13_ncr:1_{E8314FFC-3D6B-BE4F-B7B2-3C15A7E3DB02}" xr6:coauthVersionLast="47" xr6:coauthVersionMax="47" xr10:uidLastSave="{00000000-0000-0000-0000-000000000000}"/>
  <bookViews>
    <workbookView xWindow="38400" yWindow="0" windowWidth="38400" windowHeight="21600" activeTab="3" xr2:uid="{00000000-000D-0000-FFFF-FFFF00000000}"/>
  </bookViews>
  <sheets>
    <sheet name="4q case maximum power scheduled" sheetId="1" r:id="rId1"/>
    <sheet name="4q case non maximum power" sheetId="3" r:id="rId2"/>
    <sheet name="4q case short notice change" sheetId="2" r:id="rId3"/>
    <sheet name="1q case non maximum power " sheetId="5" r:id="rId4"/>
    <sheet name="1q case short notice change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5" l="1"/>
  <c r="K35" i="5"/>
  <c r="J35" i="5"/>
  <c r="I35" i="5"/>
  <c r="H35" i="5"/>
  <c r="G35" i="5"/>
  <c r="L34" i="5"/>
  <c r="K34" i="5"/>
  <c r="J34" i="5"/>
  <c r="J18" i="5" s="1"/>
  <c r="J27" i="5" s="1"/>
  <c r="I34" i="5"/>
  <c r="H34" i="5"/>
  <c r="G34" i="5"/>
  <c r="L33" i="5"/>
  <c r="K33" i="5"/>
  <c r="J33" i="5"/>
  <c r="I33" i="5"/>
  <c r="H33" i="5"/>
  <c r="H18" i="5" s="1"/>
  <c r="H19" i="5" s="1"/>
  <c r="G33" i="5"/>
  <c r="L32" i="5"/>
  <c r="K32" i="5"/>
  <c r="J32" i="5"/>
  <c r="I32" i="5"/>
  <c r="H32" i="5"/>
  <c r="G32" i="5"/>
  <c r="L31" i="5"/>
  <c r="K31" i="5"/>
  <c r="J31" i="5"/>
  <c r="I31" i="5"/>
  <c r="H31" i="5"/>
  <c r="G31" i="5"/>
  <c r="G27" i="5"/>
  <c r="L18" i="5"/>
  <c r="L27" i="5" s="1"/>
  <c r="K18" i="5"/>
  <c r="K27" i="5" s="1"/>
  <c r="I18" i="5"/>
  <c r="I19" i="5" s="1"/>
  <c r="G18" i="5"/>
  <c r="L10" i="5"/>
  <c r="K10" i="5"/>
  <c r="J10" i="5"/>
  <c r="I10" i="5"/>
  <c r="H10" i="5"/>
  <c r="G10" i="5"/>
  <c r="L9" i="5"/>
  <c r="K9" i="5"/>
  <c r="J9" i="5"/>
  <c r="I9" i="5"/>
  <c r="H9" i="5"/>
  <c r="G9" i="5"/>
  <c r="L8" i="5"/>
  <c r="K8" i="5"/>
  <c r="J8" i="5"/>
  <c r="I8" i="5"/>
  <c r="H8" i="5"/>
  <c r="G8" i="5"/>
  <c r="L5" i="5"/>
  <c r="K5" i="5"/>
  <c r="J5" i="5"/>
  <c r="I5" i="5"/>
  <c r="H5" i="5"/>
  <c r="G5" i="5"/>
  <c r="O35" i="4"/>
  <c r="N35" i="4"/>
  <c r="M35" i="4"/>
  <c r="L35" i="4"/>
  <c r="K35" i="4"/>
  <c r="J35" i="4"/>
  <c r="O34" i="4"/>
  <c r="N34" i="4"/>
  <c r="M34" i="4"/>
  <c r="M18" i="4" s="1"/>
  <c r="M27" i="4" s="1"/>
  <c r="L34" i="4"/>
  <c r="L18" i="4" s="1"/>
  <c r="L19" i="4" s="1"/>
  <c r="K34" i="4"/>
  <c r="J34" i="4"/>
  <c r="J32" i="4" s="1"/>
  <c r="O33" i="4"/>
  <c r="N33" i="4"/>
  <c r="M33" i="4"/>
  <c r="L33" i="4"/>
  <c r="K33" i="4"/>
  <c r="K18" i="4" s="1"/>
  <c r="K27" i="4" s="1"/>
  <c r="J33" i="4"/>
  <c r="J31" i="4" s="1"/>
  <c r="O32" i="4"/>
  <c r="N32" i="4"/>
  <c r="M32" i="4"/>
  <c r="L32" i="4"/>
  <c r="K32" i="4"/>
  <c r="O31" i="4"/>
  <c r="N31" i="4"/>
  <c r="M31" i="4"/>
  <c r="L31" i="4"/>
  <c r="K31" i="4"/>
  <c r="O18" i="4"/>
  <c r="O27" i="4" s="1"/>
  <c r="N18" i="4"/>
  <c r="N27" i="4" s="1"/>
  <c r="J27" i="4"/>
  <c r="O10" i="4"/>
  <c r="N10" i="4"/>
  <c r="M10" i="4"/>
  <c r="L10" i="4"/>
  <c r="K10" i="4"/>
  <c r="J10" i="4"/>
  <c r="O9" i="4"/>
  <c r="N9" i="4"/>
  <c r="M9" i="4"/>
  <c r="L9" i="4"/>
  <c r="K9" i="4"/>
  <c r="J9" i="4"/>
  <c r="O8" i="4"/>
  <c r="N8" i="4"/>
  <c r="M8" i="4"/>
  <c r="L8" i="4"/>
  <c r="K8" i="4"/>
  <c r="J8" i="4"/>
  <c r="O5" i="4"/>
  <c r="N5" i="4"/>
  <c r="M5" i="4"/>
  <c r="L5" i="4"/>
  <c r="K5" i="4"/>
  <c r="J5" i="4"/>
  <c r="F35" i="5"/>
  <c r="E35" i="5"/>
  <c r="F34" i="5"/>
  <c r="F32" i="5" s="1"/>
  <c r="E34" i="5"/>
  <c r="F33" i="5"/>
  <c r="F31" i="5" s="1"/>
  <c r="E33" i="5"/>
  <c r="E32" i="5"/>
  <c r="E31" i="5"/>
  <c r="F18" i="5"/>
  <c r="F27" i="5" s="1"/>
  <c r="F19" i="5" s="1"/>
  <c r="F10" i="5"/>
  <c r="E10" i="5"/>
  <c r="F9" i="5"/>
  <c r="E9" i="5"/>
  <c r="F8" i="5"/>
  <c r="E8" i="5"/>
  <c r="E6" i="5"/>
  <c r="F5" i="5"/>
  <c r="I35" i="4"/>
  <c r="H35" i="4"/>
  <c r="I34" i="4"/>
  <c r="I32" i="4" s="1"/>
  <c r="H34" i="4"/>
  <c r="I33" i="4"/>
  <c r="I31" i="4" s="1"/>
  <c r="H33" i="4"/>
  <c r="H32" i="4"/>
  <c r="H31" i="4"/>
  <c r="I18" i="4"/>
  <c r="I27" i="4" s="1"/>
  <c r="I10" i="4"/>
  <c r="H10" i="4"/>
  <c r="I9" i="4"/>
  <c r="H9" i="4"/>
  <c r="I8" i="4"/>
  <c r="H8" i="4"/>
  <c r="H6" i="4"/>
  <c r="H7" i="4" s="1"/>
  <c r="I5" i="4"/>
  <c r="O35" i="3"/>
  <c r="N35" i="3"/>
  <c r="M35" i="3"/>
  <c r="L35" i="3"/>
  <c r="K35" i="3"/>
  <c r="J35" i="3"/>
  <c r="I35" i="3"/>
  <c r="H35" i="3"/>
  <c r="G35" i="3"/>
  <c r="F35" i="3"/>
  <c r="E35" i="3"/>
  <c r="O34" i="3"/>
  <c r="N34" i="3"/>
  <c r="M34" i="3"/>
  <c r="L34" i="3"/>
  <c r="K34" i="3"/>
  <c r="J34" i="3"/>
  <c r="I34" i="3"/>
  <c r="I32" i="3" s="1"/>
  <c r="H34" i="3"/>
  <c r="H32" i="3" s="1"/>
  <c r="G34" i="3"/>
  <c r="G32" i="3" s="1"/>
  <c r="F34" i="3"/>
  <c r="E34" i="3"/>
  <c r="O33" i="3"/>
  <c r="N33" i="3"/>
  <c r="M33" i="3"/>
  <c r="L33" i="3"/>
  <c r="K33" i="3"/>
  <c r="J33" i="3"/>
  <c r="I33" i="3"/>
  <c r="H33" i="3"/>
  <c r="G33" i="3"/>
  <c r="G31" i="3" s="1"/>
  <c r="F33" i="3"/>
  <c r="F31" i="3" s="1"/>
  <c r="E33" i="3"/>
  <c r="O32" i="3"/>
  <c r="N32" i="3"/>
  <c r="M32" i="3"/>
  <c r="L32" i="3"/>
  <c r="K32" i="3"/>
  <c r="J32" i="3"/>
  <c r="F32" i="3"/>
  <c r="E32" i="3"/>
  <c r="O31" i="3"/>
  <c r="N31" i="3"/>
  <c r="M31" i="3"/>
  <c r="L31" i="3"/>
  <c r="K31" i="3"/>
  <c r="J31" i="3"/>
  <c r="I31" i="3"/>
  <c r="H31" i="3"/>
  <c r="E31" i="3"/>
  <c r="E28" i="3"/>
  <c r="O27" i="3"/>
  <c r="K27" i="3"/>
  <c r="J27" i="3"/>
  <c r="J23" i="3" s="1"/>
  <c r="J24" i="3" s="1"/>
  <c r="J25" i="3" s="1"/>
  <c r="I27" i="3"/>
  <c r="I19" i="3" s="1"/>
  <c r="H27" i="3"/>
  <c r="H19" i="3" s="1"/>
  <c r="G27" i="3"/>
  <c r="G23" i="3" s="1"/>
  <c r="K19" i="3"/>
  <c r="O18" i="3"/>
  <c r="O19" i="3" s="1"/>
  <c r="N18" i="3"/>
  <c r="N19" i="3" s="1"/>
  <c r="M18" i="3"/>
  <c r="M19" i="3" s="1"/>
  <c r="L18" i="3"/>
  <c r="L19" i="3" s="1"/>
  <c r="K18" i="3"/>
  <c r="J18" i="3"/>
  <c r="I18" i="3"/>
  <c r="H18" i="3"/>
  <c r="G18" i="3"/>
  <c r="F18" i="3"/>
  <c r="F27" i="3" s="1"/>
  <c r="O10" i="3"/>
  <c r="N10" i="3"/>
  <c r="M10" i="3"/>
  <c r="L10" i="3"/>
  <c r="K10" i="3"/>
  <c r="J10" i="3"/>
  <c r="I10" i="3"/>
  <c r="H10" i="3"/>
  <c r="G10" i="3"/>
  <c r="F10" i="3"/>
  <c r="E10" i="3"/>
  <c r="O9" i="3"/>
  <c r="N9" i="3"/>
  <c r="M9" i="3"/>
  <c r="L9" i="3"/>
  <c r="K9" i="3"/>
  <c r="J9" i="3"/>
  <c r="I9" i="3"/>
  <c r="H9" i="3"/>
  <c r="G9" i="3"/>
  <c r="F9" i="3"/>
  <c r="E9" i="3"/>
  <c r="O8" i="3"/>
  <c r="N8" i="3"/>
  <c r="M8" i="3"/>
  <c r="L8" i="3"/>
  <c r="K8" i="3"/>
  <c r="J8" i="3"/>
  <c r="I8" i="3"/>
  <c r="H8" i="3"/>
  <c r="G8" i="3"/>
  <c r="F8" i="3"/>
  <c r="E8" i="3"/>
  <c r="E6" i="3"/>
  <c r="E7" i="3" s="1"/>
  <c r="O5" i="3"/>
  <c r="N5" i="3"/>
  <c r="M5" i="3"/>
  <c r="L5" i="3"/>
  <c r="K5" i="3"/>
  <c r="J5" i="3"/>
  <c r="I5" i="3"/>
  <c r="H5" i="3"/>
  <c r="G5" i="3"/>
  <c r="F5" i="3"/>
  <c r="O35" i="2"/>
  <c r="N35" i="2"/>
  <c r="M35" i="2"/>
  <c r="L35" i="2"/>
  <c r="K35" i="2"/>
  <c r="J35" i="2"/>
  <c r="I35" i="2"/>
  <c r="H35" i="2"/>
  <c r="G35" i="2"/>
  <c r="F35" i="2"/>
  <c r="E35" i="2"/>
  <c r="O34" i="2"/>
  <c r="N34" i="2"/>
  <c r="M34" i="2"/>
  <c r="M18" i="2" s="1"/>
  <c r="L34" i="2"/>
  <c r="L18" i="2" s="1"/>
  <c r="K34" i="2"/>
  <c r="J34" i="2"/>
  <c r="I34" i="2"/>
  <c r="H34" i="2"/>
  <c r="G34" i="2"/>
  <c r="G32" i="2" s="1"/>
  <c r="F34" i="2"/>
  <c r="F32" i="2" s="1"/>
  <c r="E34" i="2"/>
  <c r="O33" i="2"/>
  <c r="N33" i="2"/>
  <c r="M33" i="2"/>
  <c r="L33" i="2"/>
  <c r="K33" i="2"/>
  <c r="J33" i="2"/>
  <c r="J31" i="2" s="1"/>
  <c r="I33" i="2"/>
  <c r="I31" i="2" s="1"/>
  <c r="H33" i="2"/>
  <c r="H31" i="2" s="1"/>
  <c r="G33" i="2"/>
  <c r="G31" i="2" s="1"/>
  <c r="F33" i="2"/>
  <c r="E33" i="2"/>
  <c r="O32" i="2"/>
  <c r="N32" i="2"/>
  <c r="M32" i="2"/>
  <c r="L32" i="2"/>
  <c r="K32" i="2"/>
  <c r="J32" i="2"/>
  <c r="I32" i="2"/>
  <c r="H32" i="2"/>
  <c r="E32" i="2"/>
  <c r="O31" i="2"/>
  <c r="N31" i="2"/>
  <c r="M31" i="2"/>
  <c r="L31" i="2"/>
  <c r="K31" i="2"/>
  <c r="F31" i="2"/>
  <c r="E31" i="2"/>
  <c r="E28" i="2"/>
  <c r="F28" i="2" s="1"/>
  <c r="O27" i="2"/>
  <c r="N27" i="2"/>
  <c r="H27" i="2"/>
  <c r="H23" i="2" s="1"/>
  <c r="G27" i="2"/>
  <c r="G19" i="2" s="1"/>
  <c r="F27" i="2"/>
  <c r="F19" i="2" s="1"/>
  <c r="E20" i="2"/>
  <c r="O18" i="2"/>
  <c r="O19" i="2" s="1"/>
  <c r="N18" i="2"/>
  <c r="N19" i="2" s="1"/>
  <c r="K18" i="2"/>
  <c r="K27" i="2" s="1"/>
  <c r="J18" i="2"/>
  <c r="J27" i="2" s="1"/>
  <c r="J23" i="2" s="1"/>
  <c r="I18" i="2"/>
  <c r="I27" i="2" s="1"/>
  <c r="H18" i="2"/>
  <c r="G18" i="2"/>
  <c r="F18" i="2"/>
  <c r="O10" i="2"/>
  <c r="N10" i="2"/>
  <c r="M10" i="2"/>
  <c r="L10" i="2"/>
  <c r="K10" i="2"/>
  <c r="J10" i="2"/>
  <c r="I10" i="2"/>
  <c r="H10" i="2"/>
  <c r="G10" i="2"/>
  <c r="F10" i="2"/>
  <c r="E10" i="2"/>
  <c r="O9" i="2"/>
  <c r="N9" i="2"/>
  <c r="M9" i="2"/>
  <c r="L9" i="2"/>
  <c r="K9" i="2"/>
  <c r="J9" i="2"/>
  <c r="I9" i="2"/>
  <c r="H9" i="2"/>
  <c r="G9" i="2"/>
  <c r="F9" i="2"/>
  <c r="E9" i="2"/>
  <c r="O8" i="2"/>
  <c r="N8" i="2"/>
  <c r="M8" i="2"/>
  <c r="L8" i="2"/>
  <c r="K8" i="2"/>
  <c r="J8" i="2"/>
  <c r="I8" i="2"/>
  <c r="H8" i="2"/>
  <c r="G8" i="2"/>
  <c r="F8" i="2"/>
  <c r="E8" i="2"/>
  <c r="E7" i="2"/>
  <c r="E6" i="2"/>
  <c r="O5" i="2"/>
  <c r="N5" i="2"/>
  <c r="M5" i="2"/>
  <c r="L5" i="2"/>
  <c r="K5" i="2"/>
  <c r="J5" i="2"/>
  <c r="I5" i="2"/>
  <c r="H5" i="2"/>
  <c r="G5" i="2"/>
  <c r="F5" i="2"/>
  <c r="F6" i="2" s="1"/>
  <c r="F23" i="1"/>
  <c r="F18" i="1"/>
  <c r="N18" i="1"/>
  <c r="M18" i="1"/>
  <c r="M27" i="1" s="1"/>
  <c r="L18" i="1"/>
  <c r="L19" i="1" s="1"/>
  <c r="K18" i="1"/>
  <c r="K27" i="1" s="1"/>
  <c r="J32" i="1"/>
  <c r="I32" i="1"/>
  <c r="H32" i="1"/>
  <c r="G32" i="1"/>
  <c r="F32" i="1"/>
  <c r="J31" i="1"/>
  <c r="I31" i="1"/>
  <c r="H31" i="1"/>
  <c r="G31" i="1"/>
  <c r="F31" i="1"/>
  <c r="J35" i="1"/>
  <c r="I35" i="1"/>
  <c r="H35" i="1"/>
  <c r="G35" i="1"/>
  <c r="F35" i="1"/>
  <c r="J34" i="1"/>
  <c r="I34" i="1"/>
  <c r="H34" i="1"/>
  <c r="G34" i="1"/>
  <c r="F34" i="1"/>
  <c r="J33" i="1"/>
  <c r="I33" i="1"/>
  <c r="H33" i="1"/>
  <c r="G33" i="1"/>
  <c r="F33" i="1"/>
  <c r="M35" i="1"/>
  <c r="L35" i="1"/>
  <c r="K35" i="1"/>
  <c r="M34" i="1"/>
  <c r="L34" i="1"/>
  <c r="K34" i="1"/>
  <c r="M32" i="1"/>
  <c r="L32" i="1"/>
  <c r="K32" i="1"/>
  <c r="M33" i="1"/>
  <c r="L33" i="1"/>
  <c r="K33" i="1"/>
  <c r="M31" i="1"/>
  <c r="L31" i="1"/>
  <c r="K31" i="1"/>
  <c r="O35" i="1"/>
  <c r="N35" i="1"/>
  <c r="O34" i="1"/>
  <c r="N34" i="1"/>
  <c r="O33" i="1"/>
  <c r="N33" i="1"/>
  <c r="O32" i="1"/>
  <c r="N32" i="1"/>
  <c r="O31" i="1"/>
  <c r="N31" i="1"/>
  <c r="E35" i="1"/>
  <c r="E10" i="1"/>
  <c r="E34" i="1"/>
  <c r="E32" i="1"/>
  <c r="E9" i="1"/>
  <c r="E33" i="1"/>
  <c r="E31" i="1"/>
  <c r="E8" i="1"/>
  <c r="O10" i="1"/>
  <c r="N10" i="1"/>
  <c r="M10" i="1"/>
  <c r="L10" i="1"/>
  <c r="K10" i="1"/>
  <c r="J10" i="1"/>
  <c r="I10" i="1"/>
  <c r="H10" i="1"/>
  <c r="G10" i="1"/>
  <c r="F10" i="1"/>
  <c r="O9" i="1"/>
  <c r="N9" i="1"/>
  <c r="M9" i="1"/>
  <c r="L9" i="1"/>
  <c r="K9" i="1"/>
  <c r="J9" i="1"/>
  <c r="I9" i="1"/>
  <c r="H9" i="1"/>
  <c r="G9" i="1"/>
  <c r="F9" i="1"/>
  <c r="O8" i="1"/>
  <c r="N8" i="1"/>
  <c r="M8" i="1"/>
  <c r="L8" i="1"/>
  <c r="K8" i="1"/>
  <c r="J8" i="1"/>
  <c r="I8" i="1"/>
  <c r="H8" i="1"/>
  <c r="G8" i="1"/>
  <c r="F8" i="1"/>
  <c r="J18" i="1"/>
  <c r="I18" i="1"/>
  <c r="H18" i="1"/>
  <c r="G18" i="1"/>
  <c r="I27" i="1"/>
  <c r="O18" i="1"/>
  <c r="O27" i="1" s="1"/>
  <c r="N19" i="1"/>
  <c r="H27" i="1"/>
  <c r="E6" i="1"/>
  <c r="E7" i="1" s="1"/>
  <c r="O5" i="1"/>
  <c r="N5" i="1"/>
  <c r="M5" i="1"/>
  <c r="L5" i="1"/>
  <c r="K5" i="1"/>
  <c r="J5" i="1"/>
  <c r="I5" i="1"/>
  <c r="H5" i="1"/>
  <c r="G5" i="1"/>
  <c r="F5" i="1"/>
  <c r="N19" i="4" l="1"/>
  <c r="O19" i="4"/>
  <c r="F6" i="5"/>
  <c r="E7" i="5"/>
  <c r="E20" i="5"/>
  <c r="L19" i="5"/>
  <c r="G23" i="5"/>
  <c r="E28" i="5"/>
  <c r="F28" i="5" s="1"/>
  <c r="F29" i="5" s="1"/>
  <c r="G6" i="5"/>
  <c r="H6" i="5" s="1"/>
  <c r="I27" i="5"/>
  <c r="J19" i="5"/>
  <c r="K19" i="5"/>
  <c r="H27" i="5"/>
  <c r="G19" i="5"/>
  <c r="G7" i="5"/>
  <c r="J23" i="4"/>
  <c r="M19" i="4"/>
  <c r="K19" i="4"/>
  <c r="L27" i="4"/>
  <c r="H28" i="4"/>
  <c r="I28" i="4" s="1"/>
  <c r="J28" i="4" s="1"/>
  <c r="F7" i="5"/>
  <c r="F23" i="5"/>
  <c r="I19" i="4"/>
  <c r="I23" i="4"/>
  <c r="I6" i="4"/>
  <c r="J6" i="4" s="1"/>
  <c r="H20" i="4"/>
  <c r="J19" i="3"/>
  <c r="J20" i="3" s="1"/>
  <c r="J21" i="3" s="1"/>
  <c r="F28" i="3"/>
  <c r="F23" i="3"/>
  <c r="F19" i="3"/>
  <c r="F6" i="3"/>
  <c r="H23" i="3"/>
  <c r="G19" i="3"/>
  <c r="E20" i="3"/>
  <c r="I23" i="3"/>
  <c r="L27" i="3"/>
  <c r="M27" i="3"/>
  <c r="N27" i="3"/>
  <c r="H19" i="2"/>
  <c r="I19" i="2"/>
  <c r="I23" i="2"/>
  <c r="L19" i="2"/>
  <c r="L27" i="2"/>
  <c r="G6" i="2"/>
  <c r="F7" i="2"/>
  <c r="M27" i="2"/>
  <c r="M19" i="2"/>
  <c r="F29" i="2"/>
  <c r="G28" i="2"/>
  <c r="F24" i="2"/>
  <c r="F20" i="2"/>
  <c r="F23" i="2"/>
  <c r="G23" i="2"/>
  <c r="K19" i="2"/>
  <c r="I23" i="1"/>
  <c r="F27" i="1"/>
  <c r="F19" i="1"/>
  <c r="I19" i="1"/>
  <c r="O19" i="1"/>
  <c r="N27" i="1"/>
  <c r="H23" i="1"/>
  <c r="H19" i="1"/>
  <c r="F6" i="1"/>
  <c r="E20" i="1"/>
  <c r="K19" i="1"/>
  <c r="G27" i="1"/>
  <c r="L27" i="1"/>
  <c r="E28" i="1"/>
  <c r="F28" i="1" s="1"/>
  <c r="M19" i="1"/>
  <c r="J27" i="1"/>
  <c r="G28" i="5" l="1"/>
  <c r="F24" i="5"/>
  <c r="F25" i="5" s="1"/>
  <c r="F20" i="5"/>
  <c r="G20" i="5" s="1"/>
  <c r="H28" i="5"/>
  <c r="G29" i="5"/>
  <c r="I6" i="5"/>
  <c r="H7" i="5"/>
  <c r="K6" i="4"/>
  <c r="J7" i="4"/>
  <c r="K28" i="4"/>
  <c r="J29" i="4"/>
  <c r="I7" i="4"/>
  <c r="I24" i="4"/>
  <c r="J24" i="4" s="1"/>
  <c r="I20" i="4"/>
  <c r="J20" i="4" s="1"/>
  <c r="J21" i="4" s="1"/>
  <c r="I29" i="4"/>
  <c r="F7" i="3"/>
  <c r="G6" i="3"/>
  <c r="G28" i="3"/>
  <c r="F24" i="3"/>
  <c r="F20" i="3"/>
  <c r="F29" i="3"/>
  <c r="G20" i="2"/>
  <c r="F21" i="2"/>
  <c r="G24" i="2"/>
  <c r="F25" i="2"/>
  <c r="H28" i="2"/>
  <c r="G29" i="2"/>
  <c r="G7" i="2"/>
  <c r="H6" i="2"/>
  <c r="J23" i="1"/>
  <c r="J19" i="1"/>
  <c r="G23" i="1"/>
  <c r="G19" i="1"/>
  <c r="F7" i="1"/>
  <c r="G6" i="1"/>
  <c r="G28" i="1"/>
  <c r="F20" i="1"/>
  <c r="F25" i="1"/>
  <c r="F24" i="1"/>
  <c r="G24" i="1" s="1"/>
  <c r="H24" i="1" s="1"/>
  <c r="I24" i="1" s="1"/>
  <c r="F21" i="1"/>
  <c r="F29" i="1"/>
  <c r="G21" i="5" l="1"/>
  <c r="H20" i="5"/>
  <c r="F21" i="5"/>
  <c r="G24" i="5"/>
  <c r="H21" i="5"/>
  <c r="I20" i="5"/>
  <c r="H29" i="5"/>
  <c r="I28" i="5"/>
  <c r="J6" i="5"/>
  <c r="I7" i="5"/>
  <c r="K24" i="4"/>
  <c r="L24" i="4" s="1"/>
  <c r="J25" i="4"/>
  <c r="K20" i="4"/>
  <c r="L6" i="4"/>
  <c r="K7" i="4"/>
  <c r="K29" i="4"/>
  <c r="L28" i="4"/>
  <c r="I21" i="4"/>
  <c r="I25" i="4"/>
  <c r="F21" i="3"/>
  <c r="G20" i="3"/>
  <c r="G24" i="3"/>
  <c r="F25" i="3"/>
  <c r="G29" i="3"/>
  <c r="H28" i="3"/>
  <c r="G7" i="3"/>
  <c r="H6" i="3"/>
  <c r="H24" i="2"/>
  <c r="G25" i="2"/>
  <c r="H20" i="2"/>
  <c r="G21" i="2"/>
  <c r="H29" i="2"/>
  <c r="I28" i="2"/>
  <c r="I6" i="2"/>
  <c r="H7" i="2"/>
  <c r="J24" i="1"/>
  <c r="K24" i="1" s="1"/>
  <c r="K25" i="1" s="1"/>
  <c r="H6" i="1"/>
  <c r="G7" i="1"/>
  <c r="G20" i="1"/>
  <c r="H28" i="1"/>
  <c r="G21" i="1"/>
  <c r="G25" i="1"/>
  <c r="G29" i="1"/>
  <c r="L24" i="1"/>
  <c r="K25" i="4" l="1"/>
  <c r="H24" i="5"/>
  <c r="G25" i="5"/>
  <c r="I29" i="5"/>
  <c r="J28" i="5"/>
  <c r="J20" i="5"/>
  <c r="J21" i="5" s="1"/>
  <c r="I21" i="5"/>
  <c r="K6" i="5"/>
  <c r="J7" i="5"/>
  <c r="M6" i="4"/>
  <c r="L7" i="4"/>
  <c r="L20" i="4"/>
  <c r="K21" i="4"/>
  <c r="L29" i="4"/>
  <c r="M28" i="4"/>
  <c r="L25" i="4"/>
  <c r="M24" i="4"/>
  <c r="M25" i="4" s="1"/>
  <c r="I6" i="3"/>
  <c r="H7" i="3"/>
  <c r="H29" i="3"/>
  <c r="I28" i="3"/>
  <c r="G25" i="3"/>
  <c r="H24" i="3"/>
  <c r="G21" i="3"/>
  <c r="H20" i="3"/>
  <c r="I20" i="2"/>
  <c r="H21" i="2"/>
  <c r="I24" i="2"/>
  <c r="H25" i="2"/>
  <c r="J28" i="2"/>
  <c r="I29" i="2"/>
  <c r="I7" i="2"/>
  <c r="J6" i="2"/>
  <c r="H29" i="1"/>
  <c r="H21" i="1"/>
  <c r="H25" i="1"/>
  <c r="I28" i="1"/>
  <c r="H20" i="1"/>
  <c r="M24" i="1"/>
  <c r="M25" i="1" s="1"/>
  <c r="L25" i="1"/>
  <c r="H7" i="1"/>
  <c r="I6" i="1"/>
  <c r="I24" i="5" l="1"/>
  <c r="H25" i="5"/>
  <c r="J29" i="5"/>
  <c r="K20" i="5"/>
  <c r="K28" i="5"/>
  <c r="L6" i="5"/>
  <c r="L7" i="5" s="1"/>
  <c r="K7" i="5"/>
  <c r="L21" i="4"/>
  <c r="M20" i="4"/>
  <c r="M21" i="4" s="1"/>
  <c r="N6" i="4"/>
  <c r="M7" i="4"/>
  <c r="M29" i="4"/>
  <c r="N20" i="4"/>
  <c r="N28" i="4"/>
  <c r="H21" i="3"/>
  <c r="I20" i="3"/>
  <c r="I24" i="3"/>
  <c r="H25" i="3"/>
  <c r="I29" i="3"/>
  <c r="J28" i="3"/>
  <c r="I7" i="3"/>
  <c r="J6" i="3"/>
  <c r="J24" i="2"/>
  <c r="I25" i="2"/>
  <c r="J20" i="2"/>
  <c r="I21" i="2"/>
  <c r="K6" i="2"/>
  <c r="J7" i="2"/>
  <c r="J29" i="2"/>
  <c r="K28" i="2"/>
  <c r="I21" i="1"/>
  <c r="J28" i="1"/>
  <c r="I25" i="1"/>
  <c r="I29" i="1"/>
  <c r="I20" i="1"/>
  <c r="I7" i="1"/>
  <c r="J6" i="1"/>
  <c r="I25" i="5" l="1"/>
  <c r="J24" i="5"/>
  <c r="J25" i="5" s="1"/>
  <c r="L28" i="5"/>
  <c r="L29" i="5" s="1"/>
  <c r="K29" i="5"/>
  <c r="K21" i="5"/>
  <c r="L20" i="5"/>
  <c r="L21" i="5" s="1"/>
  <c r="O6" i="4"/>
  <c r="O7" i="4" s="1"/>
  <c r="N7" i="4"/>
  <c r="O28" i="4"/>
  <c r="O29" i="4" s="1"/>
  <c r="N29" i="4"/>
  <c r="N21" i="4"/>
  <c r="O20" i="4"/>
  <c r="O21" i="4" s="1"/>
  <c r="J7" i="3"/>
  <c r="K6" i="3"/>
  <c r="J29" i="3"/>
  <c r="K28" i="3"/>
  <c r="I25" i="3"/>
  <c r="I21" i="3"/>
  <c r="K20" i="2"/>
  <c r="J21" i="2"/>
  <c r="K24" i="2"/>
  <c r="J25" i="2"/>
  <c r="K29" i="2"/>
  <c r="L28" i="2"/>
  <c r="K7" i="2"/>
  <c r="L6" i="2"/>
  <c r="K6" i="1"/>
  <c r="J7" i="1"/>
  <c r="J20" i="1"/>
  <c r="J25" i="1"/>
  <c r="K28" i="1"/>
  <c r="J21" i="1"/>
  <c r="J29" i="1"/>
  <c r="K20" i="3" l="1"/>
  <c r="K24" i="3"/>
  <c r="L28" i="3"/>
  <c r="K29" i="3"/>
  <c r="L6" i="3"/>
  <c r="K7" i="3"/>
  <c r="K25" i="2"/>
  <c r="L24" i="2"/>
  <c r="K21" i="2"/>
  <c r="L20" i="2"/>
  <c r="L7" i="2"/>
  <c r="M6" i="2"/>
  <c r="M28" i="2"/>
  <c r="L29" i="2"/>
  <c r="K29" i="1"/>
  <c r="L28" i="1"/>
  <c r="K20" i="1"/>
  <c r="L6" i="1"/>
  <c r="K7" i="1"/>
  <c r="M6" i="3" l="1"/>
  <c r="L7" i="3"/>
  <c r="L29" i="3"/>
  <c r="M28" i="3"/>
  <c r="L24" i="3"/>
  <c r="K25" i="3"/>
  <c r="K21" i="3"/>
  <c r="L20" i="3"/>
  <c r="L25" i="2"/>
  <c r="M24" i="2"/>
  <c r="M25" i="2" s="1"/>
  <c r="L21" i="2"/>
  <c r="M20" i="2"/>
  <c r="M21" i="2" s="1"/>
  <c r="M29" i="2"/>
  <c r="N20" i="2"/>
  <c r="N21" i="2" s="1"/>
  <c r="N28" i="2"/>
  <c r="N6" i="2"/>
  <c r="M7" i="2"/>
  <c r="L7" i="1"/>
  <c r="M6" i="1"/>
  <c r="L20" i="1"/>
  <c r="M20" i="1" s="1"/>
  <c r="K21" i="1"/>
  <c r="L29" i="1"/>
  <c r="M28" i="1"/>
  <c r="N20" i="1" s="1"/>
  <c r="L21" i="3" l="1"/>
  <c r="M20" i="3"/>
  <c r="M21" i="3" s="1"/>
  <c r="M24" i="3"/>
  <c r="M25" i="3" s="1"/>
  <c r="L25" i="3"/>
  <c r="M29" i="3"/>
  <c r="N28" i="3"/>
  <c r="N20" i="3"/>
  <c r="M7" i="3"/>
  <c r="N6" i="3"/>
  <c r="O6" i="2"/>
  <c r="O7" i="2" s="1"/>
  <c r="N7" i="2"/>
  <c r="N29" i="2"/>
  <c r="O28" i="2"/>
  <c r="O29" i="2" s="1"/>
  <c r="O20" i="2"/>
  <c r="O21" i="2" s="1"/>
  <c r="M29" i="1"/>
  <c r="N28" i="1"/>
  <c r="L21" i="1"/>
  <c r="M7" i="1"/>
  <c r="N6" i="1"/>
  <c r="N21" i="3" l="1"/>
  <c r="O20" i="3"/>
  <c r="O21" i="3" s="1"/>
  <c r="O28" i="3"/>
  <c r="O29" i="3" s="1"/>
  <c r="N29" i="3"/>
  <c r="N7" i="3"/>
  <c r="O6" i="3"/>
  <c r="O7" i="3" s="1"/>
  <c r="N7" i="1"/>
  <c r="O6" i="1"/>
  <c r="O7" i="1" s="1"/>
  <c r="M21" i="1"/>
  <c r="O28" i="1"/>
  <c r="O29" i="1" s="1"/>
  <c r="N29" i="1"/>
  <c r="O20" i="1"/>
  <c r="O21" i="1" s="1"/>
  <c r="N21" i="1"/>
</calcChain>
</file>

<file path=xl/sharedStrings.xml><?xml version="1.0" encoding="utf-8"?>
<sst xmlns="http://schemas.openxmlformats.org/spreadsheetml/2006/main" count="353" uniqueCount="54">
  <si>
    <t>power capacity pre unavailability</t>
  </si>
  <si>
    <t>Schedule pre unavailability</t>
  </si>
  <si>
    <t>energy capacity pre unavailability</t>
  </si>
  <si>
    <t xml:space="preserve">quarter </t>
  </si>
  <si>
    <t>q -1</t>
  </si>
  <si>
    <t>q0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</si>
  <si>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</si>
  <si>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</si>
  <si>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</si>
  <si>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</si>
  <si>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</si>
  <si>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</si>
  <si>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</si>
  <si>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</si>
  <si>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</si>
  <si>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power</t>
  </si>
  <si>
    <t>unavailability q0 - q7</t>
  </si>
  <si>
    <t>SoE change in MWh</t>
  </si>
  <si>
    <t>power capacity post unavailability</t>
  </si>
  <si>
    <t>SoE in MWh</t>
  </si>
  <si>
    <t>energy capacity post unavailability</t>
  </si>
  <si>
    <t>SoC in %</t>
  </si>
  <si>
    <t>available power capacity charge</t>
  </si>
  <si>
    <t>starting SoE in MWh</t>
  </si>
  <si>
    <t>available power capacity discharge</t>
  </si>
  <si>
    <t>available energy capacity</t>
  </si>
  <si>
    <t>SoE always at end of quarter</t>
  </si>
  <si>
    <t>power for the quarter</t>
  </si>
  <si>
    <t>Post unavaialability - announcement and effect in q0</t>
  </si>
  <si>
    <t>available virtual asset</t>
  </si>
  <si>
    <t>&lt;- your virtual asset schedule</t>
  </si>
  <si>
    <t>SoE change in MWh vBAT share</t>
  </si>
  <si>
    <t>SoE vBAT MWh</t>
  </si>
  <si>
    <t>&lt;- this is your vBAT SoE</t>
  </si>
  <si>
    <t>SoC vBAT %</t>
  </si>
  <si>
    <t>&lt;- this is your vBAT SoC</t>
  </si>
  <si>
    <t>unavailable virtual asset</t>
  </si>
  <si>
    <t>SoE change on unavailable part of vBAT MWh</t>
  </si>
  <si>
    <t>SoE on unavailable part of vBAT MWh</t>
  </si>
  <si>
    <t>SoC of unavailable part of vBAT %</t>
  </si>
  <si>
    <t>total virtual asset</t>
  </si>
  <si>
    <t>SoE in MWh total</t>
  </si>
  <si>
    <t>SoC in % total</t>
  </si>
  <si>
    <t>availability virtual asset</t>
  </si>
  <si>
    <t>short notice protected power capacity charge</t>
  </si>
  <si>
    <t>short notice protected power capacity discharge</t>
  </si>
  <si>
    <t>start of unavailability</t>
  </si>
  <si>
    <t>end of short notice quarters</t>
  </si>
  <si>
    <t>end of unavailability</t>
  </si>
  <si>
    <t>&lt;- input</t>
  </si>
  <si>
    <t>power schedule</t>
  </si>
  <si>
    <t>*SoE is always relating to the SoE at the end of a quarter</t>
  </si>
  <si>
    <t>7.5MW has been scheduled already before unavailability -&gt; proportional distribution</t>
  </si>
  <si>
    <t>downwards correction from 15MW to 7.5MW in short-notice quarters -&gt; reduced SoE change only applied to unavailable virtual 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</si>
</sst>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F1C232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FF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rgb="FFFFC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scheme val="minor"/>
    </font>
    <font>
      <b/>
      <sz val="10"/>
      <color rgb="FFFF0000"/>
      <name val="Aptos Narrow"/>
      <scheme val="minor"/>
    </font>
    <font>
      <sz val="11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/>
      <right style="thin">
        <color rgb="FF00FF00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theme="6" tint="0.39997558519241921"/>
      </right>
      <top/>
      <bottom/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3" fillId="2" borderId="0" xfId="0" applyFont="1" applyFill="1"/>
    <xf numFmtId="0" fontId="4" fillId="0" borderId="1" xfId="0" applyFont="1" applyBorder="1"/>
    <xf numFmtId="10" fontId="3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3" fillId="0" borderId="2" xfId="0" applyFont="1" applyBorder="1"/>
    <xf numFmtId="2" fontId="3" fillId="3" borderId="2" xfId="0" applyNumberFormat="1" applyFont="1" applyFill="1" applyBorder="1"/>
    <xf numFmtId="2" fontId="3" fillId="3" borderId="3" xfId="0" applyNumberFormat="1" applyFont="1" applyFill="1" applyBorder="1"/>
    <xf numFmtId="0" fontId="3" fillId="4" borderId="0" xfId="0" applyFont="1" applyFill="1"/>
    <xf numFmtId="10" fontId="3" fillId="3" borderId="2" xfId="0" applyNumberFormat="1" applyFont="1" applyFill="1" applyBorder="1"/>
    <xf numFmtId="10" fontId="3" fillId="3" borderId="3" xfId="0" applyNumberFormat="1" applyFont="1" applyFill="1" applyBorder="1"/>
    <xf numFmtId="0" fontId="3" fillId="0" borderId="3" xfId="0" applyFont="1" applyBorder="1"/>
    <xf numFmtId="2" fontId="3" fillId="2" borderId="2" xfId="0" applyNumberFormat="1" applyFont="1" applyFill="1" applyBorder="1"/>
    <xf numFmtId="2" fontId="3" fillId="2" borderId="3" xfId="0" applyNumberFormat="1" applyFont="1" applyFill="1" applyBorder="1"/>
    <xf numFmtId="10" fontId="3" fillId="2" borderId="2" xfId="0" applyNumberFormat="1" applyFont="1" applyFill="1" applyBorder="1"/>
    <xf numFmtId="10" fontId="3" fillId="2" borderId="3" xfId="0" applyNumberFormat="1" applyFont="1" applyFill="1" applyBorder="1"/>
    <xf numFmtId="10" fontId="3" fillId="5" borderId="2" xfId="0" applyNumberFormat="1" applyFont="1" applyFill="1" applyBorder="1"/>
    <xf numFmtId="10" fontId="3" fillId="5" borderId="3" xfId="0" applyNumberFormat="1" applyFont="1" applyFill="1" applyBorder="1"/>
    <xf numFmtId="0" fontId="6" fillId="0" borderId="0" xfId="0" applyFont="1"/>
    <xf numFmtId="0" fontId="7" fillId="0" borderId="0" xfId="0" applyFont="1"/>
    <xf numFmtId="0" fontId="9" fillId="0" borderId="2" xfId="0" applyFont="1" applyBorder="1"/>
    <xf numFmtId="0" fontId="9" fillId="0" borderId="0" xfId="0" applyFont="1"/>
    <xf numFmtId="2" fontId="3" fillId="3" borderId="0" xfId="0" applyNumberFormat="1" applyFont="1" applyFill="1"/>
    <xf numFmtId="10" fontId="3" fillId="3" borderId="0" xfId="0" applyNumberFormat="1" applyFont="1" applyFill="1"/>
    <xf numFmtId="2" fontId="3" fillId="2" borderId="0" xfId="0" applyNumberFormat="1" applyFont="1" applyFill="1"/>
    <xf numFmtId="10" fontId="3" fillId="2" borderId="0" xfId="0" applyNumberFormat="1" applyFont="1" applyFill="1"/>
    <xf numFmtId="10" fontId="3" fillId="5" borderId="0" xfId="0" applyNumberFormat="1" applyFont="1" applyFill="1"/>
    <xf numFmtId="10" fontId="3" fillId="6" borderId="0" xfId="0" applyNumberFormat="1" applyFont="1" applyFill="1"/>
    <xf numFmtId="10" fontId="3" fillId="7" borderId="0" xfId="0" applyNumberFormat="1" applyFont="1" applyFill="1"/>
    <xf numFmtId="0" fontId="9" fillId="0" borderId="3" xfId="0" applyFont="1" applyBorder="1"/>
    <xf numFmtId="0" fontId="4" fillId="0" borderId="4" xfId="0" applyFont="1" applyBorder="1"/>
    <xf numFmtId="0" fontId="9" fillId="0" borderId="4" xfId="0" applyFont="1" applyBorder="1"/>
    <xf numFmtId="2" fontId="3" fillId="3" borderId="4" xfId="0" applyNumberFormat="1" applyFont="1" applyFill="1" applyBorder="1"/>
    <xf numFmtId="10" fontId="3" fillId="3" borderId="4" xfId="0" applyNumberFormat="1" applyFont="1" applyFill="1" applyBorder="1"/>
    <xf numFmtId="0" fontId="0" fillId="0" borderId="4" xfId="0" applyBorder="1"/>
    <xf numFmtId="2" fontId="3" fillId="2" borderId="4" xfId="0" applyNumberFormat="1" applyFont="1" applyFill="1" applyBorder="1"/>
    <xf numFmtId="10" fontId="3" fillId="2" borderId="4" xfId="0" applyNumberFormat="1" applyFont="1" applyFill="1" applyBorder="1"/>
    <xf numFmtId="0" fontId="3" fillId="0" borderId="4" xfId="0" applyFont="1" applyBorder="1"/>
    <xf numFmtId="10" fontId="3" fillId="6" borderId="4" xfId="0" applyNumberFormat="1" applyFont="1" applyFill="1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0" fillId="0" borderId="3" xfId="0" applyFont="1" applyBorder="1"/>
    <xf numFmtId="0" fontId="11" fillId="0" borderId="0" xfId="0" applyFont="1"/>
    <xf numFmtId="2" fontId="6" fillId="3" borderId="3" xfId="0" applyNumberFormat="1" applyFont="1" applyFill="1" applyBorder="1"/>
    <xf numFmtId="10" fontId="6" fillId="3" borderId="3" xfId="0" applyNumberFormat="1" applyFont="1" applyFill="1" applyBorder="1"/>
    <xf numFmtId="0" fontId="6" fillId="0" borderId="3" xfId="0" applyFont="1" applyBorder="1"/>
    <xf numFmtId="2" fontId="6" fillId="2" borderId="3" xfId="0" applyNumberFormat="1" applyFont="1" applyFill="1" applyBorder="1"/>
    <xf numFmtId="10" fontId="6" fillId="2" borderId="3" xfId="0" applyNumberFormat="1" applyFont="1" applyFill="1" applyBorder="1"/>
    <xf numFmtId="0" fontId="12" fillId="0" borderId="0" xfId="0" applyFont="1"/>
    <xf numFmtId="2" fontId="6" fillId="3" borderId="0" xfId="0" applyNumberFormat="1" applyFont="1" applyFill="1"/>
    <xf numFmtId="10" fontId="6" fillId="3" borderId="0" xfId="0" applyNumberFormat="1" applyFont="1" applyFill="1"/>
    <xf numFmtId="2" fontId="6" fillId="2" borderId="0" xfId="0" applyNumberFormat="1" applyFont="1" applyFill="1"/>
    <xf numFmtId="10" fontId="6" fillId="2" borderId="0" xfId="0" applyNumberFormat="1" applyFont="1" applyFill="1"/>
    <xf numFmtId="0" fontId="3" fillId="0" borderId="5" xfId="0" applyFont="1" applyBorder="1"/>
    <xf numFmtId="0" fontId="0" fillId="0" borderId="3" xfId="0" applyBorder="1"/>
    <xf numFmtId="0" fontId="12" fillId="0" borderId="3" xfId="0" applyFont="1" applyBorder="1"/>
    <xf numFmtId="0" fontId="11" fillId="0" borderId="3" xfId="0" applyFont="1" applyBorder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opLeftCell="B4" zoomScale="140" zoomScaleNormal="140" workbookViewId="0">
      <selection activeCell="D40" sqref="D40"/>
    </sheetView>
  </sheetViews>
  <sheetFormatPr baseColWidth="10" defaultColWidth="8.83203125" defaultRowHeight="15" x14ac:dyDescent="0.2"/>
  <cols>
    <col min="1" max="1" width="25.1640625" bestFit="1" customWidth="1"/>
    <col min="2" max="2" width="21.1640625" bestFit="1" customWidth="1"/>
    <col min="3" max="3" width="6.1640625" bestFit="1" customWidth="1"/>
    <col min="4" max="4" width="34.6640625" bestFit="1" customWidth="1"/>
    <col min="16" max="16" width="20.33203125" bestFit="1" customWidth="1"/>
  </cols>
  <sheetData>
    <row r="1" spans="1:16" ht="16" x14ac:dyDescent="0.2">
      <c r="A1" s="1"/>
      <c r="B1" s="1"/>
      <c r="C1" s="2"/>
      <c r="D1" s="2"/>
      <c r="E1" s="3"/>
      <c r="F1" s="3"/>
      <c r="G1" s="3"/>
      <c r="H1" s="3"/>
      <c r="I1" s="3"/>
      <c r="J1" s="3"/>
      <c r="K1" s="3"/>
    </row>
    <row r="2" spans="1:16" ht="19" x14ac:dyDescent="0.25">
      <c r="A2" s="4" t="s">
        <v>0</v>
      </c>
      <c r="B2" s="5">
        <v>15</v>
      </c>
      <c r="C2" s="26" t="s">
        <v>49</v>
      </c>
      <c r="D2" s="46" t="s">
        <v>1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x14ac:dyDescent="0.2">
      <c r="A3" s="4" t="s">
        <v>2</v>
      </c>
      <c r="B3" s="5">
        <v>30</v>
      </c>
      <c r="C3" s="26" t="s">
        <v>49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6" t="s">
        <v>12</v>
      </c>
      <c r="N3" s="4" t="s">
        <v>13</v>
      </c>
      <c r="O3" s="4" t="s">
        <v>14</v>
      </c>
    </row>
    <row r="4" spans="1:16" x14ac:dyDescent="0.2">
      <c r="A4" s="4"/>
      <c r="B4" s="2"/>
      <c r="C4" s="2"/>
      <c r="D4" s="4" t="s">
        <v>15</v>
      </c>
      <c r="E4" s="5"/>
      <c r="F4" s="5">
        <v>-15</v>
      </c>
      <c r="G4" s="5">
        <v>-15</v>
      </c>
      <c r="H4" s="5">
        <v>-15</v>
      </c>
      <c r="I4" s="5">
        <v>15</v>
      </c>
      <c r="J4" s="5">
        <v>15</v>
      </c>
      <c r="K4" s="5">
        <v>-15</v>
      </c>
      <c r="L4" s="5">
        <v>15</v>
      </c>
      <c r="M4" s="5">
        <v>15</v>
      </c>
      <c r="N4" s="5">
        <v>-15</v>
      </c>
      <c r="O4" s="5">
        <v>-15</v>
      </c>
      <c r="P4" s="26" t="s">
        <v>49</v>
      </c>
    </row>
    <row r="5" spans="1:16" x14ac:dyDescent="0.2">
      <c r="A5" s="4" t="s">
        <v>16</v>
      </c>
      <c r="B5" s="2"/>
      <c r="C5" s="2"/>
      <c r="D5" s="4" t="s">
        <v>17</v>
      </c>
      <c r="F5" s="2">
        <f t="shared" ref="F5:O5" si="0">F4*(-1/4)</f>
        <v>3.75</v>
      </c>
      <c r="G5" s="2">
        <f t="shared" si="0"/>
        <v>3.75</v>
      </c>
      <c r="H5" s="2">
        <f t="shared" si="0"/>
        <v>3.75</v>
      </c>
      <c r="I5" s="2">
        <f t="shared" si="0"/>
        <v>-3.75</v>
      </c>
      <c r="J5" s="2">
        <f t="shared" si="0"/>
        <v>-3.75</v>
      </c>
      <c r="K5" s="2">
        <f t="shared" si="0"/>
        <v>3.75</v>
      </c>
      <c r="L5" s="2">
        <f t="shared" si="0"/>
        <v>-3.75</v>
      </c>
      <c r="M5" s="2">
        <f t="shared" si="0"/>
        <v>-3.75</v>
      </c>
      <c r="N5" s="2">
        <f t="shared" si="0"/>
        <v>3.75</v>
      </c>
      <c r="O5" s="2">
        <f t="shared" si="0"/>
        <v>3.75</v>
      </c>
    </row>
    <row r="6" spans="1:16" x14ac:dyDescent="0.2">
      <c r="A6" s="4" t="s">
        <v>18</v>
      </c>
      <c r="B6" s="5">
        <v>5</v>
      </c>
      <c r="C6" s="26" t="s">
        <v>49</v>
      </c>
      <c r="D6" s="4" t="s">
        <v>19</v>
      </c>
      <c r="E6" s="2">
        <f>B9</f>
        <v>1.25</v>
      </c>
      <c r="F6" s="2">
        <f t="shared" ref="F6:O6" si="1">E6+F5</f>
        <v>5</v>
      </c>
      <c r="G6" s="2">
        <f t="shared" si="1"/>
        <v>8.75</v>
      </c>
      <c r="H6" s="2">
        <f t="shared" si="1"/>
        <v>12.5</v>
      </c>
      <c r="I6" s="2">
        <f t="shared" si="1"/>
        <v>8.75</v>
      </c>
      <c r="J6" s="2">
        <f t="shared" si="1"/>
        <v>5</v>
      </c>
      <c r="K6" s="2">
        <f t="shared" si="1"/>
        <v>8.75</v>
      </c>
      <c r="L6" s="2">
        <f t="shared" si="1"/>
        <v>5</v>
      </c>
      <c r="M6" s="2">
        <f t="shared" si="1"/>
        <v>1.25</v>
      </c>
      <c r="N6" s="2">
        <f t="shared" si="1"/>
        <v>5</v>
      </c>
      <c r="O6" s="2">
        <f t="shared" si="1"/>
        <v>8.75</v>
      </c>
    </row>
    <row r="7" spans="1:16" x14ac:dyDescent="0.2">
      <c r="A7" s="4" t="s">
        <v>20</v>
      </c>
      <c r="B7" s="5">
        <v>10</v>
      </c>
      <c r="C7" s="26" t="s">
        <v>49</v>
      </c>
      <c r="D7" s="4" t="s">
        <v>21</v>
      </c>
      <c r="E7" s="7">
        <f t="shared" ref="E7:O7" si="2">E6/$B$3</f>
        <v>4.1666666666666664E-2</v>
      </c>
      <c r="F7" s="7">
        <f t="shared" si="2"/>
        <v>0.16666666666666666</v>
      </c>
      <c r="G7" s="7">
        <f t="shared" si="2"/>
        <v>0.29166666666666669</v>
      </c>
      <c r="H7" s="7">
        <f t="shared" si="2"/>
        <v>0.41666666666666669</v>
      </c>
      <c r="I7" s="7">
        <f t="shared" si="2"/>
        <v>0.29166666666666669</v>
      </c>
      <c r="J7" s="7">
        <f t="shared" si="2"/>
        <v>0.16666666666666666</v>
      </c>
      <c r="K7" s="7">
        <f t="shared" si="2"/>
        <v>0.29166666666666669</v>
      </c>
      <c r="L7" s="7">
        <f t="shared" si="2"/>
        <v>0.16666666666666666</v>
      </c>
      <c r="M7" s="7">
        <f t="shared" si="2"/>
        <v>4.1666666666666664E-2</v>
      </c>
      <c r="N7" s="7">
        <f t="shared" si="2"/>
        <v>0.16666666666666666</v>
      </c>
      <c r="O7" s="7">
        <f t="shared" si="2"/>
        <v>0.29166666666666669</v>
      </c>
    </row>
    <row r="8" spans="1:16" x14ac:dyDescent="0.2">
      <c r="A8" s="4"/>
      <c r="C8" s="2"/>
      <c r="D8" s="4" t="s">
        <v>22</v>
      </c>
      <c r="E8" s="2">
        <f>-$B$2</f>
        <v>-15</v>
      </c>
      <c r="F8" s="2">
        <f t="shared" ref="F8:O8" si="3">-$B$2</f>
        <v>-15</v>
      </c>
      <c r="G8" s="2">
        <f t="shared" si="3"/>
        <v>-15</v>
      </c>
      <c r="H8" s="2">
        <f t="shared" si="3"/>
        <v>-15</v>
      </c>
      <c r="I8" s="2">
        <f t="shared" si="3"/>
        <v>-15</v>
      </c>
      <c r="J8" s="2">
        <f t="shared" si="3"/>
        <v>-15</v>
      </c>
      <c r="K8" s="2">
        <f t="shared" si="3"/>
        <v>-15</v>
      </c>
      <c r="L8" s="2">
        <f t="shared" si="3"/>
        <v>-15</v>
      </c>
      <c r="M8" s="2">
        <f t="shared" si="3"/>
        <v>-15</v>
      </c>
      <c r="N8" s="2">
        <f t="shared" si="3"/>
        <v>-15</v>
      </c>
      <c r="O8" s="2">
        <f t="shared" si="3"/>
        <v>-15</v>
      </c>
    </row>
    <row r="9" spans="1:16" x14ac:dyDescent="0.2">
      <c r="A9" s="4" t="s">
        <v>23</v>
      </c>
      <c r="B9" s="5">
        <v>1.25</v>
      </c>
      <c r="C9" s="26" t="s">
        <v>49</v>
      </c>
      <c r="D9" s="4" t="s">
        <v>24</v>
      </c>
      <c r="E9" s="2">
        <f>$B$2</f>
        <v>15</v>
      </c>
      <c r="F9" s="2">
        <f t="shared" ref="F9:O9" si="4">$B$2</f>
        <v>15</v>
      </c>
      <c r="G9" s="2">
        <f t="shared" si="4"/>
        <v>15</v>
      </c>
      <c r="H9" s="2">
        <f t="shared" si="4"/>
        <v>15</v>
      </c>
      <c r="I9" s="2">
        <f t="shared" si="4"/>
        <v>15</v>
      </c>
      <c r="J9" s="2">
        <f t="shared" si="4"/>
        <v>15</v>
      </c>
      <c r="K9" s="2">
        <f t="shared" si="4"/>
        <v>15</v>
      </c>
      <c r="L9" s="2">
        <f t="shared" si="4"/>
        <v>15</v>
      </c>
      <c r="M9" s="2">
        <f t="shared" si="4"/>
        <v>15</v>
      </c>
      <c r="N9" s="2">
        <f t="shared" si="4"/>
        <v>15</v>
      </c>
      <c r="O9" s="2">
        <f t="shared" si="4"/>
        <v>15</v>
      </c>
    </row>
    <row r="10" spans="1:16" x14ac:dyDescent="0.2">
      <c r="A10" s="4"/>
      <c r="C10" s="2"/>
      <c r="D10" s="4" t="s">
        <v>25</v>
      </c>
      <c r="E10" s="2">
        <f>$B$3</f>
        <v>30</v>
      </c>
      <c r="F10" s="2">
        <f t="shared" ref="F10:O10" si="5">$B$3</f>
        <v>30</v>
      </c>
      <c r="G10" s="2">
        <f t="shared" si="5"/>
        <v>30</v>
      </c>
      <c r="H10" s="2">
        <f t="shared" si="5"/>
        <v>30</v>
      </c>
      <c r="I10" s="2">
        <f t="shared" si="5"/>
        <v>30</v>
      </c>
      <c r="J10" s="2">
        <f t="shared" si="5"/>
        <v>30</v>
      </c>
      <c r="K10" s="2">
        <f t="shared" si="5"/>
        <v>30</v>
      </c>
      <c r="L10" s="2">
        <f t="shared" si="5"/>
        <v>30</v>
      </c>
      <c r="M10" s="2">
        <f t="shared" si="5"/>
        <v>30</v>
      </c>
      <c r="N10" s="2">
        <f t="shared" si="5"/>
        <v>30</v>
      </c>
      <c r="O10" s="2">
        <f t="shared" si="5"/>
        <v>30</v>
      </c>
    </row>
    <row r="11" spans="1:16" x14ac:dyDescent="0.2">
      <c r="A11" s="4" t="s">
        <v>26</v>
      </c>
    </row>
    <row r="12" spans="1:16" x14ac:dyDescent="0.2">
      <c r="A12" s="4" t="s">
        <v>27</v>
      </c>
    </row>
    <row r="14" spans="1:16" ht="19" x14ac:dyDescent="0.25">
      <c r="D14" s="46" t="s">
        <v>28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6" spans="1:16" x14ac:dyDescent="0.2">
      <c r="P16" s="8"/>
    </row>
    <row r="17" spans="2:16" x14ac:dyDescent="0.2">
      <c r="B17" s="47" t="s">
        <v>29</v>
      </c>
      <c r="D17" s="4" t="s">
        <v>3</v>
      </c>
      <c r="E17" s="4"/>
      <c r="F17" s="10" t="s">
        <v>5</v>
      </c>
      <c r="G17" s="4" t="s">
        <v>6</v>
      </c>
      <c r="H17" s="4" t="s">
        <v>7</v>
      </c>
      <c r="I17" s="4" t="s">
        <v>8</v>
      </c>
      <c r="J17" s="11" t="s">
        <v>9</v>
      </c>
      <c r="K17" s="4" t="s">
        <v>10</v>
      </c>
      <c r="L17" s="4" t="s">
        <v>11</v>
      </c>
      <c r="M17" s="37" t="s">
        <v>12</v>
      </c>
      <c r="N17" s="4" t="s">
        <v>13</v>
      </c>
      <c r="O17" s="4" t="s">
        <v>14</v>
      </c>
    </row>
    <row r="18" spans="2:16" x14ac:dyDescent="0.2">
      <c r="B18" s="48"/>
      <c r="D18" s="4" t="s">
        <v>50</v>
      </c>
      <c r="E18" s="2"/>
      <c r="F18" s="27">
        <f>F4</f>
        <v>-15</v>
      </c>
      <c r="G18" s="28">
        <f>G4</f>
        <v>-15</v>
      </c>
      <c r="H18" s="28">
        <f>H4</f>
        <v>-15</v>
      </c>
      <c r="I18" s="28">
        <f>I4</f>
        <v>15</v>
      </c>
      <c r="J18" s="36">
        <f>J4</f>
        <v>15</v>
      </c>
      <c r="K18" s="28">
        <f>IF(K4&lt;0,MAX(K4,K33),MIN(K4,K34))</f>
        <v>-5</v>
      </c>
      <c r="L18" s="28">
        <f>IF(L4&lt;0,MAX(L4,L33),MIN(L4,L34))</f>
        <v>5</v>
      </c>
      <c r="M18" s="38">
        <f>IF(M4&lt;0,MAX(M4,M33),MIN(M4,M34))</f>
        <v>5</v>
      </c>
      <c r="N18" s="28">
        <f>N4</f>
        <v>-15</v>
      </c>
      <c r="O18" s="28">
        <f t="shared" ref="O18" si="6">O4</f>
        <v>-15</v>
      </c>
      <c r="P18" s="8" t="s">
        <v>30</v>
      </c>
    </row>
    <row r="19" spans="2:16" x14ac:dyDescent="0.2">
      <c r="B19" s="48"/>
      <c r="D19" s="2" t="s">
        <v>31</v>
      </c>
      <c r="E19" s="29"/>
      <c r="F19" s="13">
        <f t="shared" ref="F19:J19" si="7">F27*(F35/$B$3)</f>
        <v>1.25</v>
      </c>
      <c r="G19" s="29">
        <f t="shared" si="7"/>
        <v>1.25</v>
      </c>
      <c r="H19" s="29">
        <f t="shared" si="7"/>
        <v>1.25</v>
      </c>
      <c r="I19" s="29">
        <f t="shared" si="7"/>
        <v>-1.25</v>
      </c>
      <c r="J19" s="14">
        <f t="shared" si="7"/>
        <v>-1.25</v>
      </c>
      <c r="K19" s="29">
        <f t="shared" ref="K19:O19" si="8">K18*(-1/4)</f>
        <v>1.25</v>
      </c>
      <c r="L19" s="29">
        <f t="shared" si="8"/>
        <v>-1.25</v>
      </c>
      <c r="M19" s="39">
        <f t="shared" si="8"/>
        <v>-1.25</v>
      </c>
      <c r="N19" s="29">
        <f t="shared" si="8"/>
        <v>3.75</v>
      </c>
      <c r="O19" s="29">
        <f t="shared" si="8"/>
        <v>3.75</v>
      </c>
      <c r="P19" s="8"/>
    </row>
    <row r="20" spans="2:16" x14ac:dyDescent="0.2">
      <c r="B20" s="48"/>
      <c r="D20" s="2" t="s">
        <v>32</v>
      </c>
      <c r="E20" s="29">
        <f>E6</f>
        <v>1.25</v>
      </c>
      <c r="F20" s="13">
        <f>F28*(F35/$B$3)</f>
        <v>1.6666666666666665</v>
      </c>
      <c r="G20" s="29">
        <f t="shared" ref="G20:L20" si="9">F20+G19</f>
        <v>2.9166666666666665</v>
      </c>
      <c r="H20" s="29">
        <f t="shared" si="9"/>
        <v>4.1666666666666661</v>
      </c>
      <c r="I20" s="29">
        <f t="shared" si="9"/>
        <v>2.9166666666666661</v>
      </c>
      <c r="J20" s="14">
        <f t="shared" si="9"/>
        <v>1.6666666666666661</v>
      </c>
      <c r="K20" s="29">
        <f t="shared" si="9"/>
        <v>2.9166666666666661</v>
      </c>
      <c r="L20" s="29">
        <f t="shared" si="9"/>
        <v>1.6666666666666661</v>
      </c>
      <c r="M20" s="39">
        <f>L20+M19</f>
        <v>0.41666666666666607</v>
      </c>
      <c r="N20" s="29">
        <f>M28+N19</f>
        <v>7.5</v>
      </c>
      <c r="O20" s="29">
        <f>N20+O19</f>
        <v>11.25</v>
      </c>
      <c r="P20" s="8" t="s">
        <v>33</v>
      </c>
    </row>
    <row r="21" spans="2:16" x14ac:dyDescent="0.2">
      <c r="B21" s="48"/>
      <c r="D21" s="15" t="s">
        <v>34</v>
      </c>
      <c r="E21" s="30"/>
      <c r="F21" s="16">
        <f t="shared" ref="F21:J21" si="10">F28*(F35/$B$3)/F35</f>
        <v>0.16666666666666666</v>
      </c>
      <c r="G21" s="30">
        <f t="shared" si="10"/>
        <v>0.29166666666666663</v>
      </c>
      <c r="H21" s="30">
        <f t="shared" si="10"/>
        <v>0.41666666666666663</v>
      </c>
      <c r="I21" s="30">
        <f t="shared" si="10"/>
        <v>0.29166666666666663</v>
      </c>
      <c r="J21" s="17">
        <f t="shared" si="10"/>
        <v>0.16666666666666666</v>
      </c>
      <c r="K21" s="30">
        <f>K20/K35</f>
        <v>0.29166666666666663</v>
      </c>
      <c r="L21" s="30">
        <f>L20/L35</f>
        <v>0.1666666666666666</v>
      </c>
      <c r="M21" s="40">
        <f>M20/M35</f>
        <v>4.1666666666666609E-2</v>
      </c>
      <c r="N21" s="30">
        <f>N20/N35</f>
        <v>0.25</v>
      </c>
      <c r="O21" s="30">
        <f>O20/O35</f>
        <v>0.375</v>
      </c>
      <c r="P21" s="8" t="s">
        <v>35</v>
      </c>
    </row>
    <row r="22" spans="2:16" x14ac:dyDescent="0.2">
      <c r="F22" s="12"/>
      <c r="J22" s="18"/>
      <c r="M22" s="41"/>
      <c r="N22" s="2"/>
    </row>
    <row r="23" spans="2:16" x14ac:dyDescent="0.2">
      <c r="B23" s="47" t="s">
        <v>36</v>
      </c>
      <c r="D23" s="2" t="s">
        <v>37</v>
      </c>
      <c r="E23" s="31"/>
      <c r="F23" s="19">
        <f>F27*(($B$3-F35)/$B$3)</f>
        <v>2.5</v>
      </c>
      <c r="G23" s="31">
        <f t="shared" ref="G23:J23" si="11">G27*(($B$3-G35)/$B$3)</f>
        <v>2.5</v>
      </c>
      <c r="H23" s="31">
        <f t="shared" si="11"/>
        <v>2.5</v>
      </c>
      <c r="I23" s="31">
        <f t="shared" si="11"/>
        <v>-2.5</v>
      </c>
      <c r="J23" s="20">
        <f t="shared" si="11"/>
        <v>-2.5</v>
      </c>
      <c r="K23" s="31">
        <v>0</v>
      </c>
      <c r="L23" s="31">
        <v>0</v>
      </c>
      <c r="M23" s="42">
        <v>0</v>
      </c>
      <c r="N23" s="2">
        <v>0</v>
      </c>
      <c r="O23" s="2">
        <v>0</v>
      </c>
    </row>
    <row r="24" spans="2:16" x14ac:dyDescent="0.2">
      <c r="B24" s="48"/>
      <c r="D24" s="2" t="s">
        <v>38</v>
      </c>
      <c r="E24" s="31"/>
      <c r="F24" s="19">
        <f>F28*(($B$3-F35)/$B$3)</f>
        <v>3.333333333333333</v>
      </c>
      <c r="G24" s="31">
        <f t="shared" ref="G24:J24" si="12">F24+G23</f>
        <v>5.833333333333333</v>
      </c>
      <c r="H24" s="31">
        <f t="shared" si="12"/>
        <v>8.3333333333333321</v>
      </c>
      <c r="I24" s="31">
        <f t="shared" si="12"/>
        <v>5.8333333333333321</v>
      </c>
      <c r="J24" s="20">
        <f t="shared" si="12"/>
        <v>3.3333333333333321</v>
      </c>
      <c r="K24" s="31">
        <f t="shared" ref="K24:M24" si="13">J24</f>
        <v>3.3333333333333321</v>
      </c>
      <c r="L24" s="31">
        <f t="shared" si="13"/>
        <v>3.3333333333333321</v>
      </c>
      <c r="M24" s="42">
        <f t="shared" si="13"/>
        <v>3.3333333333333321</v>
      </c>
      <c r="N24" s="2">
        <v>0</v>
      </c>
      <c r="O24" s="2">
        <v>0</v>
      </c>
    </row>
    <row r="25" spans="2:16" x14ac:dyDescent="0.2">
      <c r="B25" s="48"/>
      <c r="D25" s="2" t="s">
        <v>39</v>
      </c>
      <c r="E25" s="32"/>
      <c r="F25" s="21">
        <f t="shared" ref="F25:J25" si="14">F28*(($B$3-F35)/$B$3)/(($B$3-F35)/$B$3*$B$3)</f>
        <v>0.16666666666666666</v>
      </c>
      <c r="G25" s="32">
        <f t="shared" si="14"/>
        <v>0.29166666666666663</v>
      </c>
      <c r="H25" s="32">
        <f t="shared" si="14"/>
        <v>0.41666666666666663</v>
      </c>
      <c r="I25" s="32">
        <f t="shared" si="14"/>
        <v>0.29166666666666663</v>
      </c>
      <c r="J25" s="22">
        <f t="shared" si="14"/>
        <v>0.16666666666666666</v>
      </c>
      <c r="K25" s="32">
        <f>K24/(($B$3-K35)/$B$3*$B$3)</f>
        <v>0.1666666666666666</v>
      </c>
      <c r="L25" s="32">
        <f>L24/(($B$3-L35)/$B$3*$B$3)</f>
        <v>0.1666666666666666</v>
      </c>
      <c r="M25" s="43">
        <f>M24/(($B$3-M35)/$B$3*$B$3)</f>
        <v>0.1666666666666666</v>
      </c>
      <c r="N25" s="2">
        <v>0</v>
      </c>
      <c r="O25" s="2">
        <v>0</v>
      </c>
    </row>
    <row r="26" spans="2:16" x14ac:dyDescent="0.2">
      <c r="F26" s="12"/>
      <c r="J26" s="18"/>
      <c r="M26" s="41"/>
      <c r="N26" s="2"/>
    </row>
    <row r="27" spans="2:16" x14ac:dyDescent="0.2">
      <c r="B27" s="47" t="s">
        <v>40</v>
      </c>
      <c r="D27" s="4" t="s">
        <v>17</v>
      </c>
      <c r="F27" s="12">
        <f t="shared" ref="F27:O27" si="15">F18*(-1/4)</f>
        <v>3.75</v>
      </c>
      <c r="G27" s="2">
        <f t="shared" si="15"/>
        <v>3.75</v>
      </c>
      <c r="H27" s="2">
        <f t="shared" si="15"/>
        <v>3.75</v>
      </c>
      <c r="I27" s="2">
        <f t="shared" si="15"/>
        <v>-3.75</v>
      </c>
      <c r="J27" s="18">
        <f t="shared" si="15"/>
        <v>-3.75</v>
      </c>
      <c r="K27" s="2">
        <f t="shared" si="15"/>
        <v>1.25</v>
      </c>
      <c r="L27" s="2">
        <f t="shared" si="15"/>
        <v>-1.25</v>
      </c>
      <c r="M27" s="44">
        <f t="shared" si="15"/>
        <v>-1.25</v>
      </c>
      <c r="N27" s="2">
        <f t="shared" si="15"/>
        <v>3.75</v>
      </c>
      <c r="O27" s="2">
        <f t="shared" si="15"/>
        <v>3.75</v>
      </c>
    </row>
    <row r="28" spans="2:16" x14ac:dyDescent="0.2">
      <c r="B28" s="48"/>
      <c r="D28" s="4" t="s">
        <v>41</v>
      </c>
      <c r="E28" s="2">
        <f>E6</f>
        <v>1.25</v>
      </c>
      <c r="F28" s="12">
        <f t="shared" ref="F28:O28" si="16">E28+F27</f>
        <v>5</v>
      </c>
      <c r="G28" s="2">
        <f t="shared" si="16"/>
        <v>8.75</v>
      </c>
      <c r="H28" s="2">
        <f t="shared" si="16"/>
        <v>12.5</v>
      </c>
      <c r="I28" s="2">
        <f t="shared" si="16"/>
        <v>8.75</v>
      </c>
      <c r="J28" s="18">
        <f t="shared" si="16"/>
        <v>5</v>
      </c>
      <c r="K28" s="2">
        <f t="shared" si="16"/>
        <v>6.25</v>
      </c>
      <c r="L28" s="2">
        <f t="shared" si="16"/>
        <v>5</v>
      </c>
      <c r="M28" s="44">
        <f t="shared" si="16"/>
        <v>3.75</v>
      </c>
      <c r="N28" s="2">
        <f t="shared" si="16"/>
        <v>7.5</v>
      </c>
      <c r="O28" s="2">
        <f t="shared" si="16"/>
        <v>11.25</v>
      </c>
    </row>
    <row r="29" spans="2:16" x14ac:dyDescent="0.2">
      <c r="B29" s="48"/>
      <c r="D29" s="4" t="s">
        <v>42</v>
      </c>
      <c r="E29" s="33"/>
      <c r="F29" s="23">
        <f t="shared" ref="F29:O29" si="17">F28/$B$3</f>
        <v>0.16666666666666666</v>
      </c>
      <c r="G29" s="33">
        <f t="shared" si="17"/>
        <v>0.29166666666666669</v>
      </c>
      <c r="H29" s="33">
        <f t="shared" si="17"/>
        <v>0.41666666666666669</v>
      </c>
      <c r="I29" s="33">
        <f t="shared" si="17"/>
        <v>0.29166666666666669</v>
      </c>
      <c r="J29" s="24">
        <f t="shared" si="17"/>
        <v>0.16666666666666666</v>
      </c>
      <c r="K29" s="34">
        <f t="shared" si="17"/>
        <v>0.20833333333333334</v>
      </c>
      <c r="L29" s="34">
        <f t="shared" si="17"/>
        <v>0.16666666666666666</v>
      </c>
      <c r="M29" s="45">
        <f t="shared" si="17"/>
        <v>0.125</v>
      </c>
      <c r="N29" s="35">
        <f t="shared" si="17"/>
        <v>0.25</v>
      </c>
      <c r="O29" s="35">
        <f t="shared" si="17"/>
        <v>0.375</v>
      </c>
    </row>
    <row r="30" spans="2:16" ht="16" x14ac:dyDescent="0.2">
      <c r="B30" s="9"/>
      <c r="D30" s="4"/>
      <c r="E30" s="2"/>
      <c r="F30" s="12"/>
      <c r="G30" s="2"/>
      <c r="H30" s="2"/>
      <c r="I30" s="2"/>
      <c r="J30" s="18"/>
      <c r="K30" s="2"/>
      <c r="L30" s="2"/>
      <c r="M30" s="44"/>
      <c r="N30" s="2"/>
      <c r="O30" s="2"/>
    </row>
    <row r="31" spans="2:16" x14ac:dyDescent="0.2">
      <c r="B31" s="47" t="s">
        <v>43</v>
      </c>
      <c r="D31" s="4" t="s">
        <v>44</v>
      </c>
      <c r="E31" s="2">
        <f>-$B$2</f>
        <v>-15</v>
      </c>
      <c r="F31" s="12">
        <f>MIN(F33,F4)</f>
        <v>-15</v>
      </c>
      <c r="G31" s="2">
        <f t="shared" ref="G31:J31" si="18">MIN(G33,G4)</f>
        <v>-15</v>
      </c>
      <c r="H31" s="2">
        <f t="shared" si="18"/>
        <v>-15</v>
      </c>
      <c r="I31" s="2">
        <f t="shared" si="18"/>
        <v>-5</v>
      </c>
      <c r="J31" s="18">
        <f t="shared" si="18"/>
        <v>-5</v>
      </c>
      <c r="K31" s="2">
        <f>-$B$6</f>
        <v>-5</v>
      </c>
      <c r="L31" s="2">
        <f t="shared" ref="L31:M31" si="19">-$B$6</f>
        <v>-5</v>
      </c>
      <c r="M31" s="44">
        <f t="shared" si="19"/>
        <v>-5</v>
      </c>
      <c r="N31" s="2">
        <f t="shared" ref="N31:O31" si="20">-$B$2</f>
        <v>-15</v>
      </c>
      <c r="O31" s="2">
        <f t="shared" si="20"/>
        <v>-15</v>
      </c>
    </row>
    <row r="32" spans="2:16" x14ac:dyDescent="0.2">
      <c r="B32" s="48"/>
      <c r="D32" s="4" t="s">
        <v>45</v>
      </c>
      <c r="E32" s="2">
        <f>$B$2</f>
        <v>15</v>
      </c>
      <c r="F32" s="12">
        <f>MAX(F34,F4)</f>
        <v>5</v>
      </c>
      <c r="G32" s="2">
        <f t="shared" ref="G32:J32" si="21">MAX(G34,G4)</f>
        <v>5</v>
      </c>
      <c r="H32" s="2">
        <f t="shared" si="21"/>
        <v>5</v>
      </c>
      <c r="I32" s="2">
        <f t="shared" si="21"/>
        <v>15</v>
      </c>
      <c r="J32" s="18">
        <f t="shared" si="21"/>
        <v>15</v>
      </c>
      <c r="K32" s="2">
        <f>$B$6</f>
        <v>5</v>
      </c>
      <c r="L32" s="2">
        <f t="shared" ref="L32:M34" si="22">$B$6</f>
        <v>5</v>
      </c>
      <c r="M32" s="44">
        <f t="shared" si="22"/>
        <v>5</v>
      </c>
      <c r="N32" s="2">
        <f t="shared" ref="N32:O32" si="23">$B$2</f>
        <v>15</v>
      </c>
      <c r="O32" s="2">
        <f t="shared" si="23"/>
        <v>15</v>
      </c>
    </row>
    <row r="33" spans="2:15" x14ac:dyDescent="0.2">
      <c r="B33" s="48"/>
      <c r="D33" s="4" t="s">
        <v>22</v>
      </c>
      <c r="E33" s="2">
        <f>-$B$2</f>
        <v>-15</v>
      </c>
      <c r="F33" s="12">
        <f t="shared" ref="F33:J33" si="24">-$B$6</f>
        <v>-5</v>
      </c>
      <c r="G33" s="2">
        <f t="shared" si="24"/>
        <v>-5</v>
      </c>
      <c r="H33" s="2">
        <f t="shared" si="24"/>
        <v>-5</v>
      </c>
      <c r="I33" s="2">
        <f t="shared" si="24"/>
        <v>-5</v>
      </c>
      <c r="J33" s="18">
        <f t="shared" si="24"/>
        <v>-5</v>
      </c>
      <c r="K33" s="2">
        <f t="shared" ref="K33:M33" si="25">-$B$6</f>
        <v>-5</v>
      </c>
      <c r="L33" s="2">
        <f t="shared" si="25"/>
        <v>-5</v>
      </c>
      <c r="M33" s="44">
        <f t="shared" si="25"/>
        <v>-5</v>
      </c>
      <c r="N33" s="2">
        <f t="shared" ref="N33:O33" si="26">-$B$2</f>
        <v>-15</v>
      </c>
      <c r="O33" s="2">
        <f t="shared" si="26"/>
        <v>-15</v>
      </c>
    </row>
    <row r="34" spans="2:15" x14ac:dyDescent="0.2">
      <c r="B34" s="48"/>
      <c r="D34" s="4" t="s">
        <v>24</v>
      </c>
      <c r="E34" s="2">
        <f>$B$2</f>
        <v>15</v>
      </c>
      <c r="F34" s="12">
        <f t="shared" ref="F34:J34" si="27">$B$6</f>
        <v>5</v>
      </c>
      <c r="G34" s="2">
        <f t="shared" si="27"/>
        <v>5</v>
      </c>
      <c r="H34" s="2">
        <f t="shared" si="27"/>
        <v>5</v>
      </c>
      <c r="I34" s="2">
        <f t="shared" si="27"/>
        <v>5</v>
      </c>
      <c r="J34" s="18">
        <f t="shared" si="27"/>
        <v>5</v>
      </c>
      <c r="K34" s="2">
        <f>$B$6</f>
        <v>5</v>
      </c>
      <c r="L34" s="2">
        <f t="shared" si="22"/>
        <v>5</v>
      </c>
      <c r="M34" s="44">
        <f t="shared" si="22"/>
        <v>5</v>
      </c>
      <c r="N34" s="2">
        <f t="shared" ref="N34:O34" si="28">$B$2</f>
        <v>15</v>
      </c>
      <c r="O34" s="2">
        <f t="shared" si="28"/>
        <v>15</v>
      </c>
    </row>
    <row r="35" spans="2:15" x14ac:dyDescent="0.2">
      <c r="B35" s="48"/>
      <c r="D35" s="4" t="s">
        <v>25</v>
      </c>
      <c r="E35" s="2">
        <f>$B$3</f>
        <v>30</v>
      </c>
      <c r="F35" s="12">
        <f t="shared" ref="F35:J35" si="29">$B$7</f>
        <v>10</v>
      </c>
      <c r="G35" s="2">
        <f t="shared" si="29"/>
        <v>10</v>
      </c>
      <c r="H35" s="2">
        <f t="shared" si="29"/>
        <v>10</v>
      </c>
      <c r="I35" s="2">
        <f t="shared" si="29"/>
        <v>10</v>
      </c>
      <c r="J35" s="18">
        <f t="shared" si="29"/>
        <v>10</v>
      </c>
      <c r="K35" s="2">
        <f>$B$7</f>
        <v>10</v>
      </c>
      <c r="L35" s="2">
        <f t="shared" ref="L35:M35" si="30">$B$7</f>
        <v>10</v>
      </c>
      <c r="M35" s="44">
        <f t="shared" si="30"/>
        <v>10</v>
      </c>
      <c r="N35" s="2">
        <f t="shared" ref="N35:O35" si="31">$B$3</f>
        <v>30</v>
      </c>
      <c r="O35" s="2">
        <f t="shared" si="31"/>
        <v>30</v>
      </c>
    </row>
    <row r="37" spans="2:15" x14ac:dyDescent="0.2">
      <c r="F37" s="25" t="s">
        <v>46</v>
      </c>
      <c r="K37" s="25" t="s">
        <v>47</v>
      </c>
      <c r="N37" s="8" t="s">
        <v>48</v>
      </c>
    </row>
    <row r="39" spans="2:15" x14ac:dyDescent="0.2">
      <c r="D39" t="s">
        <v>51</v>
      </c>
    </row>
  </sheetData>
  <mergeCells count="6">
    <mergeCell ref="B17:B21"/>
    <mergeCell ref="B23:B25"/>
    <mergeCell ref="B27:B29"/>
    <mergeCell ref="B31:B35"/>
    <mergeCell ref="D2:O2"/>
    <mergeCell ref="D14:O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F957F-C898-9F47-8147-5465B5F60EC9}">
  <dimension ref="A1:P39"/>
  <sheetViews>
    <sheetView zoomScale="130" zoomScaleNormal="130" workbookViewId="0">
      <selection activeCell="E17" sqref="E17"/>
    </sheetView>
  </sheetViews>
  <sheetFormatPr baseColWidth="10" defaultColWidth="8.83203125" defaultRowHeight="15" x14ac:dyDescent="0.2"/>
  <cols>
    <col min="1" max="1" width="25.1640625" bestFit="1" customWidth="1"/>
    <col min="2" max="2" width="21.1640625" bestFit="1" customWidth="1"/>
    <col min="3" max="3" width="6.1640625" bestFit="1" customWidth="1"/>
    <col min="4" max="4" width="34.6640625" bestFit="1" customWidth="1"/>
    <col min="16" max="16" width="20.33203125" bestFit="1" customWidth="1"/>
  </cols>
  <sheetData>
    <row r="1" spans="1:16" ht="16" x14ac:dyDescent="0.2">
      <c r="A1" s="1"/>
      <c r="B1" s="1"/>
      <c r="C1" s="2"/>
      <c r="D1" s="2"/>
      <c r="E1" s="3"/>
      <c r="F1" s="3"/>
      <c r="G1" s="3"/>
      <c r="H1" s="3"/>
      <c r="I1" s="3"/>
      <c r="J1" s="3"/>
      <c r="K1" s="3"/>
    </row>
    <row r="2" spans="1:16" ht="19" x14ac:dyDescent="0.25">
      <c r="A2" s="4" t="s">
        <v>0</v>
      </c>
      <c r="B2" s="5">
        <v>15</v>
      </c>
      <c r="C2" s="26" t="s">
        <v>49</v>
      </c>
      <c r="D2" s="46" t="s">
        <v>1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x14ac:dyDescent="0.2">
      <c r="A3" s="4" t="s">
        <v>2</v>
      </c>
      <c r="B3" s="5">
        <v>30</v>
      </c>
      <c r="C3" s="26" t="s">
        <v>49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6" t="s">
        <v>12</v>
      </c>
      <c r="N3" s="4" t="s">
        <v>13</v>
      </c>
      <c r="O3" s="4" t="s">
        <v>14</v>
      </c>
    </row>
    <row r="4" spans="1:16" x14ac:dyDescent="0.2">
      <c r="A4" s="4"/>
      <c r="B4" s="2"/>
      <c r="C4" s="2"/>
      <c r="D4" s="4" t="s">
        <v>15</v>
      </c>
      <c r="E4" s="5"/>
      <c r="F4" s="5">
        <v>-15</v>
      </c>
      <c r="G4" s="5">
        <v>-15</v>
      </c>
      <c r="H4" s="5">
        <v>-15</v>
      </c>
      <c r="I4" s="5">
        <v>15</v>
      </c>
      <c r="J4" s="5">
        <v>7.5</v>
      </c>
      <c r="K4" s="5">
        <v>-15</v>
      </c>
      <c r="L4" s="5">
        <v>15</v>
      </c>
      <c r="M4" s="5">
        <v>15</v>
      </c>
      <c r="N4" s="5">
        <v>-15</v>
      </c>
      <c r="O4" s="5">
        <v>-15</v>
      </c>
      <c r="P4" s="26" t="s">
        <v>49</v>
      </c>
    </row>
    <row r="5" spans="1:16" x14ac:dyDescent="0.2">
      <c r="A5" s="4" t="s">
        <v>16</v>
      </c>
      <c r="B5" s="2"/>
      <c r="C5" s="2"/>
      <c r="D5" s="4" t="s">
        <v>17</v>
      </c>
      <c r="F5" s="2">
        <f t="shared" ref="F5:O5" si="0">F4*(-1/4)</f>
        <v>3.75</v>
      </c>
      <c r="G5" s="2">
        <f t="shared" si="0"/>
        <v>3.75</v>
      </c>
      <c r="H5" s="2">
        <f t="shared" si="0"/>
        <v>3.75</v>
      </c>
      <c r="I5" s="2">
        <f t="shared" si="0"/>
        <v>-3.75</v>
      </c>
      <c r="J5" s="2">
        <f t="shared" si="0"/>
        <v>-1.875</v>
      </c>
      <c r="K5" s="2">
        <f t="shared" si="0"/>
        <v>3.75</v>
      </c>
      <c r="L5" s="2">
        <f t="shared" si="0"/>
        <v>-3.75</v>
      </c>
      <c r="M5" s="2">
        <f t="shared" si="0"/>
        <v>-3.75</v>
      </c>
      <c r="N5" s="2">
        <f t="shared" si="0"/>
        <v>3.75</v>
      </c>
      <c r="O5" s="2">
        <f t="shared" si="0"/>
        <v>3.75</v>
      </c>
    </row>
    <row r="6" spans="1:16" x14ac:dyDescent="0.2">
      <c r="A6" s="4" t="s">
        <v>18</v>
      </c>
      <c r="B6" s="5">
        <v>5</v>
      </c>
      <c r="C6" s="26" t="s">
        <v>49</v>
      </c>
      <c r="D6" s="4" t="s">
        <v>19</v>
      </c>
      <c r="E6" s="2">
        <f>B9</f>
        <v>1.25</v>
      </c>
      <c r="F6" s="2">
        <f t="shared" ref="F6:O6" si="1">E6+F5</f>
        <v>5</v>
      </c>
      <c r="G6" s="2">
        <f t="shared" si="1"/>
        <v>8.75</v>
      </c>
      <c r="H6" s="2">
        <f t="shared" si="1"/>
        <v>12.5</v>
      </c>
      <c r="I6" s="2">
        <f t="shared" si="1"/>
        <v>8.75</v>
      </c>
      <c r="J6" s="2">
        <f t="shared" si="1"/>
        <v>6.875</v>
      </c>
      <c r="K6" s="2">
        <f t="shared" si="1"/>
        <v>10.625</v>
      </c>
      <c r="L6" s="2">
        <f t="shared" si="1"/>
        <v>6.875</v>
      </c>
      <c r="M6" s="2">
        <f t="shared" si="1"/>
        <v>3.125</v>
      </c>
      <c r="N6" s="2">
        <f t="shared" si="1"/>
        <v>6.875</v>
      </c>
      <c r="O6" s="2">
        <f t="shared" si="1"/>
        <v>10.625</v>
      </c>
    </row>
    <row r="7" spans="1:16" x14ac:dyDescent="0.2">
      <c r="A7" s="4" t="s">
        <v>20</v>
      </c>
      <c r="B7" s="5">
        <v>10</v>
      </c>
      <c r="C7" s="26" t="s">
        <v>49</v>
      </c>
      <c r="D7" s="4" t="s">
        <v>21</v>
      </c>
      <c r="E7" s="7">
        <f t="shared" ref="E7:O7" si="2">E6/$B$3</f>
        <v>4.1666666666666664E-2</v>
      </c>
      <c r="F7" s="7">
        <f t="shared" si="2"/>
        <v>0.16666666666666666</v>
      </c>
      <c r="G7" s="7">
        <f t="shared" si="2"/>
        <v>0.29166666666666669</v>
      </c>
      <c r="H7" s="7">
        <f t="shared" si="2"/>
        <v>0.41666666666666669</v>
      </c>
      <c r="I7" s="7">
        <f t="shared" si="2"/>
        <v>0.29166666666666669</v>
      </c>
      <c r="J7" s="7">
        <f t="shared" si="2"/>
        <v>0.22916666666666666</v>
      </c>
      <c r="K7" s="7">
        <f t="shared" si="2"/>
        <v>0.35416666666666669</v>
      </c>
      <c r="L7" s="7">
        <f t="shared" si="2"/>
        <v>0.22916666666666666</v>
      </c>
      <c r="M7" s="7">
        <f t="shared" si="2"/>
        <v>0.10416666666666667</v>
      </c>
      <c r="N7" s="7">
        <f t="shared" si="2"/>
        <v>0.22916666666666666</v>
      </c>
      <c r="O7" s="7">
        <f t="shared" si="2"/>
        <v>0.35416666666666669</v>
      </c>
    </row>
    <row r="8" spans="1:16" x14ac:dyDescent="0.2">
      <c r="A8" s="4"/>
      <c r="C8" s="2"/>
      <c r="D8" s="4" t="s">
        <v>22</v>
      </c>
      <c r="E8" s="2">
        <f>-$B$2</f>
        <v>-15</v>
      </c>
      <c r="F8" s="2">
        <f t="shared" ref="F8:O8" si="3">-$B$2</f>
        <v>-15</v>
      </c>
      <c r="G8" s="2">
        <f t="shared" si="3"/>
        <v>-15</v>
      </c>
      <c r="H8" s="2">
        <f t="shared" si="3"/>
        <v>-15</v>
      </c>
      <c r="I8" s="2">
        <f t="shared" si="3"/>
        <v>-15</v>
      </c>
      <c r="J8" s="2">
        <f t="shared" si="3"/>
        <v>-15</v>
      </c>
      <c r="K8" s="2">
        <f t="shared" si="3"/>
        <v>-15</v>
      </c>
      <c r="L8" s="2">
        <f t="shared" si="3"/>
        <v>-15</v>
      </c>
      <c r="M8" s="2">
        <f t="shared" si="3"/>
        <v>-15</v>
      </c>
      <c r="N8" s="2">
        <f t="shared" si="3"/>
        <v>-15</v>
      </c>
      <c r="O8" s="2">
        <f t="shared" si="3"/>
        <v>-15</v>
      </c>
    </row>
    <row r="9" spans="1:16" x14ac:dyDescent="0.2">
      <c r="A9" s="4" t="s">
        <v>23</v>
      </c>
      <c r="B9" s="5">
        <v>1.25</v>
      </c>
      <c r="C9" s="26" t="s">
        <v>49</v>
      </c>
      <c r="D9" s="4" t="s">
        <v>24</v>
      </c>
      <c r="E9" s="2">
        <f>$B$2</f>
        <v>15</v>
      </c>
      <c r="F9" s="2">
        <f t="shared" ref="F9:O9" si="4">$B$2</f>
        <v>15</v>
      </c>
      <c r="G9" s="2">
        <f t="shared" si="4"/>
        <v>15</v>
      </c>
      <c r="H9" s="2">
        <f t="shared" si="4"/>
        <v>15</v>
      </c>
      <c r="I9" s="2">
        <f t="shared" si="4"/>
        <v>15</v>
      </c>
      <c r="J9" s="2">
        <f t="shared" si="4"/>
        <v>15</v>
      </c>
      <c r="K9" s="2">
        <f t="shared" si="4"/>
        <v>15</v>
      </c>
      <c r="L9" s="2">
        <f t="shared" si="4"/>
        <v>15</v>
      </c>
      <c r="M9" s="2">
        <f t="shared" si="4"/>
        <v>15</v>
      </c>
      <c r="N9" s="2">
        <f t="shared" si="4"/>
        <v>15</v>
      </c>
      <c r="O9" s="2">
        <f t="shared" si="4"/>
        <v>15</v>
      </c>
    </row>
    <row r="10" spans="1:16" x14ac:dyDescent="0.2">
      <c r="A10" s="4"/>
      <c r="C10" s="2"/>
      <c r="D10" s="4" t="s">
        <v>25</v>
      </c>
      <c r="E10" s="2">
        <f>$B$3</f>
        <v>30</v>
      </c>
      <c r="F10" s="2">
        <f t="shared" ref="F10:O10" si="5">$B$3</f>
        <v>30</v>
      </c>
      <c r="G10" s="2">
        <f t="shared" si="5"/>
        <v>30</v>
      </c>
      <c r="H10" s="2">
        <f t="shared" si="5"/>
        <v>30</v>
      </c>
      <c r="I10" s="2">
        <f t="shared" si="5"/>
        <v>30</v>
      </c>
      <c r="J10" s="2">
        <f t="shared" si="5"/>
        <v>30</v>
      </c>
      <c r="K10" s="2">
        <f t="shared" si="5"/>
        <v>30</v>
      </c>
      <c r="L10" s="2">
        <f t="shared" si="5"/>
        <v>30</v>
      </c>
      <c r="M10" s="2">
        <f t="shared" si="5"/>
        <v>30</v>
      </c>
      <c r="N10" s="2">
        <f t="shared" si="5"/>
        <v>30</v>
      </c>
      <c r="O10" s="2">
        <f t="shared" si="5"/>
        <v>30</v>
      </c>
    </row>
    <row r="11" spans="1:16" x14ac:dyDescent="0.2">
      <c r="A11" s="4" t="s">
        <v>26</v>
      </c>
    </row>
    <row r="12" spans="1:16" x14ac:dyDescent="0.2">
      <c r="A12" s="4" t="s">
        <v>27</v>
      </c>
    </row>
    <row r="14" spans="1:16" ht="19" x14ac:dyDescent="0.25">
      <c r="D14" s="46" t="s">
        <v>28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6" spans="1:16" x14ac:dyDescent="0.2">
      <c r="E16" s="50" t="s">
        <v>52</v>
      </c>
      <c r="P16" s="8"/>
    </row>
    <row r="17" spans="2:16" x14ac:dyDescent="0.2">
      <c r="B17" s="47" t="s">
        <v>29</v>
      </c>
      <c r="D17" s="4" t="s">
        <v>3</v>
      </c>
      <c r="E17" s="4"/>
      <c r="F17" s="10" t="s">
        <v>5</v>
      </c>
      <c r="G17" s="4" t="s">
        <v>6</v>
      </c>
      <c r="H17" s="4" t="s">
        <v>7</v>
      </c>
      <c r="I17" s="4" t="s">
        <v>8</v>
      </c>
      <c r="J17" s="56" t="s">
        <v>9</v>
      </c>
      <c r="K17" s="4" t="s">
        <v>10</v>
      </c>
      <c r="L17" s="4" t="s">
        <v>11</v>
      </c>
      <c r="M17" s="37" t="s">
        <v>12</v>
      </c>
      <c r="N17" s="4" t="s">
        <v>13</v>
      </c>
      <c r="O17" s="4" t="s">
        <v>14</v>
      </c>
    </row>
    <row r="18" spans="2:16" x14ac:dyDescent="0.2">
      <c r="B18" s="48"/>
      <c r="D18" s="4" t="s">
        <v>50</v>
      </c>
      <c r="E18" s="2"/>
      <c r="F18" s="27">
        <f>F4</f>
        <v>-15</v>
      </c>
      <c r="G18" s="28">
        <f>G4</f>
        <v>-15</v>
      </c>
      <c r="H18" s="28">
        <f>H4</f>
        <v>-15</v>
      </c>
      <c r="I18" s="28">
        <f>I4</f>
        <v>15</v>
      </c>
      <c r="J18" s="25">
        <f>J4</f>
        <v>7.5</v>
      </c>
      <c r="K18" s="28">
        <f>IF(K4&lt;0,MAX(K4,K33),MIN(K4,K34))</f>
        <v>-5</v>
      </c>
      <c r="L18" s="28">
        <f>IF(L4&lt;0,MAX(L4,L33),MIN(L4,L34))</f>
        <v>5</v>
      </c>
      <c r="M18" s="38">
        <f>IF(M4&lt;0,MAX(M4,M33),MIN(M4,M34))</f>
        <v>5</v>
      </c>
      <c r="N18" s="28">
        <f>N4</f>
        <v>-15</v>
      </c>
      <c r="O18" s="28">
        <f t="shared" ref="O18" si="6">O4</f>
        <v>-15</v>
      </c>
      <c r="P18" s="8" t="s">
        <v>30</v>
      </c>
    </row>
    <row r="19" spans="2:16" x14ac:dyDescent="0.2">
      <c r="B19" s="48"/>
      <c r="D19" s="2" t="s">
        <v>31</v>
      </c>
      <c r="E19" s="29"/>
      <c r="F19" s="13">
        <f t="shared" ref="F19:I19" si="7">F27*(F35/$B$3)</f>
        <v>1.25</v>
      </c>
      <c r="G19" s="29">
        <f t="shared" si="7"/>
        <v>1.25</v>
      </c>
      <c r="H19" s="29">
        <f t="shared" si="7"/>
        <v>1.25</v>
      </c>
      <c r="I19" s="29">
        <f t="shared" si="7"/>
        <v>-1.25</v>
      </c>
      <c r="J19" s="57">
        <f t="shared" ref="J19" si="8">J27*(J35/$B$3)</f>
        <v>-0.625</v>
      </c>
      <c r="K19" s="29">
        <f t="shared" ref="K19:O19" si="9">K18*(-1/4)</f>
        <v>1.25</v>
      </c>
      <c r="L19" s="29">
        <f t="shared" si="9"/>
        <v>-1.25</v>
      </c>
      <c r="M19" s="39">
        <f t="shared" si="9"/>
        <v>-1.25</v>
      </c>
      <c r="N19" s="29">
        <f t="shared" si="9"/>
        <v>3.75</v>
      </c>
      <c r="O19" s="29">
        <f t="shared" si="9"/>
        <v>3.75</v>
      </c>
      <c r="P19" s="8"/>
    </row>
    <row r="20" spans="2:16" x14ac:dyDescent="0.2">
      <c r="B20" s="48"/>
      <c r="D20" s="2" t="s">
        <v>32</v>
      </c>
      <c r="E20" s="29">
        <f>E6</f>
        <v>1.25</v>
      </c>
      <c r="F20" s="13">
        <f>F28*(F35/$B$3)</f>
        <v>1.6666666666666665</v>
      </c>
      <c r="G20" s="29">
        <f t="shared" ref="G20:L20" si="10">F20+G19</f>
        <v>2.9166666666666665</v>
      </c>
      <c r="H20" s="29">
        <f t="shared" si="10"/>
        <v>4.1666666666666661</v>
      </c>
      <c r="I20" s="29">
        <f t="shared" si="10"/>
        <v>2.9166666666666661</v>
      </c>
      <c r="J20" s="57">
        <f t="shared" si="10"/>
        <v>2.2916666666666661</v>
      </c>
      <c r="K20" s="29">
        <f t="shared" si="10"/>
        <v>3.5416666666666661</v>
      </c>
      <c r="L20" s="29">
        <f t="shared" si="10"/>
        <v>2.2916666666666661</v>
      </c>
      <c r="M20" s="39">
        <f>L20+M19</f>
        <v>1.0416666666666661</v>
      </c>
      <c r="N20" s="29">
        <f>M28+N19</f>
        <v>9.375</v>
      </c>
      <c r="O20" s="29">
        <f>N20+O19</f>
        <v>13.125</v>
      </c>
      <c r="P20" s="8" t="s">
        <v>33</v>
      </c>
    </row>
    <row r="21" spans="2:16" x14ac:dyDescent="0.2">
      <c r="B21" s="48"/>
      <c r="D21" s="15" t="s">
        <v>34</v>
      </c>
      <c r="E21" s="30"/>
      <c r="F21" s="16">
        <f>F20/F35</f>
        <v>0.16666666666666666</v>
      </c>
      <c r="G21" s="30">
        <f t="shared" ref="G21:O21" si="11">G20/G35</f>
        <v>0.29166666666666663</v>
      </c>
      <c r="H21" s="30">
        <f t="shared" si="11"/>
        <v>0.41666666666666663</v>
      </c>
      <c r="I21" s="30">
        <f t="shared" si="11"/>
        <v>0.29166666666666663</v>
      </c>
      <c r="J21" s="58">
        <f t="shared" ref="J21" si="12">J20/J35</f>
        <v>0.2291666666666666</v>
      </c>
      <c r="K21" s="30">
        <f t="shared" si="11"/>
        <v>0.35416666666666663</v>
      </c>
      <c r="L21" s="30">
        <f t="shared" si="11"/>
        <v>0.2291666666666666</v>
      </c>
      <c r="M21" s="40">
        <f t="shared" si="11"/>
        <v>0.1041666666666666</v>
      </c>
      <c r="N21" s="30">
        <f t="shared" si="11"/>
        <v>0.3125</v>
      </c>
      <c r="O21" s="30">
        <f t="shared" si="11"/>
        <v>0.4375</v>
      </c>
      <c r="P21" s="8" t="s">
        <v>35</v>
      </c>
    </row>
    <row r="22" spans="2:16" x14ac:dyDescent="0.2">
      <c r="F22" s="12"/>
      <c r="J22" s="50"/>
      <c r="M22" s="41"/>
      <c r="N22" s="2"/>
    </row>
    <row r="23" spans="2:16" x14ac:dyDescent="0.2">
      <c r="B23" s="47" t="s">
        <v>36</v>
      </c>
      <c r="D23" s="2" t="s">
        <v>37</v>
      </c>
      <c r="E23" s="31"/>
      <c r="F23" s="19">
        <f>F27*(($B$3-F35)/$B$3)</f>
        <v>2.5</v>
      </c>
      <c r="G23" s="31">
        <f t="shared" ref="G23:I23" si="13">G27*(($B$3-G35)/$B$3)</f>
        <v>2.5</v>
      </c>
      <c r="H23" s="31">
        <f t="shared" si="13"/>
        <v>2.5</v>
      </c>
      <c r="I23" s="31">
        <f t="shared" si="13"/>
        <v>-2.5</v>
      </c>
      <c r="J23" s="59">
        <f t="shared" ref="J23" si="14">J27*(($B$3-J35)/$B$3)</f>
        <v>-1.25</v>
      </c>
      <c r="K23" s="31">
        <v>0</v>
      </c>
      <c r="L23" s="31">
        <v>0</v>
      </c>
      <c r="M23" s="42">
        <v>0</v>
      </c>
      <c r="N23" s="2">
        <v>0</v>
      </c>
      <c r="O23" s="2">
        <v>0</v>
      </c>
    </row>
    <row r="24" spans="2:16" x14ac:dyDescent="0.2">
      <c r="B24" s="48"/>
      <c r="D24" s="2" t="s">
        <v>38</v>
      </c>
      <c r="E24" s="31"/>
      <c r="F24" s="19">
        <f>F28*(($B$3-F35)/$B$3)</f>
        <v>3.333333333333333</v>
      </c>
      <c r="G24" s="31">
        <f t="shared" ref="G24:J24" si="15">F24+G23</f>
        <v>5.833333333333333</v>
      </c>
      <c r="H24" s="31">
        <f t="shared" si="15"/>
        <v>8.3333333333333321</v>
      </c>
      <c r="I24" s="31">
        <f t="shared" si="15"/>
        <v>5.8333333333333321</v>
      </c>
      <c r="J24" s="59">
        <f t="shared" si="15"/>
        <v>4.5833333333333321</v>
      </c>
      <c r="K24" s="31">
        <f t="shared" ref="K24:M24" si="16">J24</f>
        <v>4.5833333333333321</v>
      </c>
      <c r="L24" s="31">
        <f t="shared" si="16"/>
        <v>4.5833333333333321</v>
      </c>
      <c r="M24" s="42">
        <f t="shared" si="16"/>
        <v>4.5833333333333321</v>
      </c>
      <c r="N24" s="2">
        <v>0</v>
      </c>
      <c r="O24" s="2">
        <v>0</v>
      </c>
    </row>
    <row r="25" spans="2:16" x14ac:dyDescent="0.2">
      <c r="B25" s="48"/>
      <c r="D25" s="2" t="s">
        <v>39</v>
      </c>
      <c r="E25" s="32"/>
      <c r="F25" s="21">
        <f>F24/($B$3-F35)</f>
        <v>0.16666666666666666</v>
      </c>
      <c r="G25" s="32">
        <f t="shared" ref="G25:M25" si="17">G24/($B$3-G35)</f>
        <v>0.29166666666666663</v>
      </c>
      <c r="H25" s="32">
        <f t="shared" si="17"/>
        <v>0.41666666666666663</v>
      </c>
      <c r="I25" s="32">
        <f t="shared" si="17"/>
        <v>0.29166666666666663</v>
      </c>
      <c r="J25" s="60">
        <f t="shared" ref="J25" si="18">J24/($B$3-J35)</f>
        <v>0.2291666666666666</v>
      </c>
      <c r="K25" s="32">
        <f t="shared" si="17"/>
        <v>0.2291666666666666</v>
      </c>
      <c r="L25" s="32">
        <f t="shared" si="17"/>
        <v>0.2291666666666666</v>
      </c>
      <c r="M25" s="43">
        <f t="shared" si="17"/>
        <v>0.2291666666666666</v>
      </c>
      <c r="N25" s="2">
        <v>0</v>
      </c>
      <c r="O25" s="2">
        <v>0</v>
      </c>
    </row>
    <row r="26" spans="2:16" x14ac:dyDescent="0.2">
      <c r="F26" s="12"/>
      <c r="M26" s="41"/>
      <c r="N26" s="2"/>
    </row>
    <row r="27" spans="2:16" x14ac:dyDescent="0.2">
      <c r="B27" s="47" t="s">
        <v>40</v>
      </c>
      <c r="D27" s="4" t="s">
        <v>17</v>
      </c>
      <c r="F27" s="12">
        <f t="shared" ref="F27:O27" si="19">F18*(-1/4)</f>
        <v>3.75</v>
      </c>
      <c r="G27" s="2">
        <f t="shared" si="19"/>
        <v>3.75</v>
      </c>
      <c r="H27" s="2">
        <f t="shared" si="19"/>
        <v>3.75</v>
      </c>
      <c r="I27" s="2">
        <f t="shared" si="19"/>
        <v>-3.75</v>
      </c>
      <c r="J27" s="18">
        <f t="shared" si="19"/>
        <v>-1.875</v>
      </c>
      <c r="K27" s="2">
        <f t="shared" si="19"/>
        <v>1.25</v>
      </c>
      <c r="L27" s="2">
        <f t="shared" si="19"/>
        <v>-1.25</v>
      </c>
      <c r="M27" s="44">
        <f t="shared" si="19"/>
        <v>-1.25</v>
      </c>
      <c r="N27" s="2">
        <f t="shared" si="19"/>
        <v>3.75</v>
      </c>
      <c r="O27" s="2">
        <f t="shared" si="19"/>
        <v>3.75</v>
      </c>
    </row>
    <row r="28" spans="2:16" x14ac:dyDescent="0.2">
      <c r="B28" s="48"/>
      <c r="D28" s="4" t="s">
        <v>41</v>
      </c>
      <c r="E28" s="2">
        <f>E6</f>
        <v>1.25</v>
      </c>
      <c r="F28" s="12">
        <f t="shared" ref="F28:O28" si="20">E28+F27</f>
        <v>5</v>
      </c>
      <c r="G28" s="2">
        <f t="shared" si="20"/>
        <v>8.75</v>
      </c>
      <c r="H28" s="2">
        <f t="shared" si="20"/>
        <v>12.5</v>
      </c>
      <c r="I28" s="2">
        <f t="shared" si="20"/>
        <v>8.75</v>
      </c>
      <c r="J28" s="18">
        <f t="shared" si="20"/>
        <v>6.875</v>
      </c>
      <c r="K28" s="2">
        <f t="shared" si="20"/>
        <v>8.125</v>
      </c>
      <c r="L28" s="2">
        <f t="shared" si="20"/>
        <v>6.875</v>
      </c>
      <c r="M28" s="44">
        <f t="shared" si="20"/>
        <v>5.625</v>
      </c>
      <c r="N28" s="2">
        <f t="shared" si="20"/>
        <v>9.375</v>
      </c>
      <c r="O28" s="2">
        <f t="shared" si="20"/>
        <v>13.125</v>
      </c>
    </row>
    <row r="29" spans="2:16" x14ac:dyDescent="0.2">
      <c r="B29" s="48"/>
      <c r="D29" s="4" t="s">
        <v>42</v>
      </c>
      <c r="E29" s="33"/>
      <c r="F29" s="23">
        <f t="shared" ref="F29:O29" si="21">F28/$B$3</f>
        <v>0.16666666666666666</v>
      </c>
      <c r="G29" s="33">
        <f t="shared" si="21"/>
        <v>0.29166666666666669</v>
      </c>
      <c r="H29" s="33">
        <f t="shared" si="21"/>
        <v>0.41666666666666669</v>
      </c>
      <c r="I29" s="33">
        <f t="shared" si="21"/>
        <v>0.29166666666666669</v>
      </c>
      <c r="J29" s="24">
        <f t="shared" si="21"/>
        <v>0.22916666666666666</v>
      </c>
      <c r="K29" s="34">
        <f t="shared" si="21"/>
        <v>0.27083333333333331</v>
      </c>
      <c r="L29" s="34">
        <f t="shared" si="21"/>
        <v>0.22916666666666666</v>
      </c>
      <c r="M29" s="45">
        <f t="shared" si="21"/>
        <v>0.1875</v>
      </c>
      <c r="N29" s="35">
        <f t="shared" si="21"/>
        <v>0.3125</v>
      </c>
      <c r="O29" s="35">
        <f t="shared" si="21"/>
        <v>0.4375</v>
      </c>
    </row>
    <row r="30" spans="2:16" ht="16" x14ac:dyDescent="0.2">
      <c r="B30" s="9"/>
      <c r="D30" s="4"/>
      <c r="E30" s="2"/>
      <c r="F30" s="12"/>
      <c r="G30" s="2"/>
      <c r="H30" s="2"/>
      <c r="I30" s="2"/>
      <c r="J30" s="18"/>
      <c r="K30" s="2"/>
      <c r="L30" s="2"/>
      <c r="M30" s="44"/>
      <c r="N30" s="2"/>
      <c r="O30" s="2"/>
    </row>
    <row r="31" spans="2:16" x14ac:dyDescent="0.2">
      <c r="B31" s="47" t="s">
        <v>43</v>
      </c>
      <c r="D31" s="4" t="s">
        <v>44</v>
      </c>
      <c r="E31" s="2">
        <f>-$B$2</f>
        <v>-15</v>
      </c>
      <c r="F31" s="12">
        <f>MIN(F33,F4)</f>
        <v>-15</v>
      </c>
      <c r="G31" s="2">
        <f t="shared" ref="G31:J31" si="22">MIN(G33,G4)</f>
        <v>-15</v>
      </c>
      <c r="H31" s="2">
        <f t="shared" si="22"/>
        <v>-15</v>
      </c>
      <c r="I31" s="2">
        <f t="shared" si="22"/>
        <v>-5</v>
      </c>
      <c r="J31" s="18">
        <f t="shared" si="22"/>
        <v>-5</v>
      </c>
      <c r="K31" s="2">
        <f>-$B$6</f>
        <v>-5</v>
      </c>
      <c r="L31" s="2">
        <f t="shared" ref="L31:M31" si="23">-$B$6</f>
        <v>-5</v>
      </c>
      <c r="M31" s="44">
        <f t="shared" si="23"/>
        <v>-5</v>
      </c>
      <c r="N31" s="2">
        <f t="shared" ref="N31:O31" si="24">-$B$2</f>
        <v>-15</v>
      </c>
      <c r="O31" s="2">
        <f t="shared" si="24"/>
        <v>-15</v>
      </c>
    </row>
    <row r="32" spans="2:16" x14ac:dyDescent="0.2">
      <c r="B32" s="48"/>
      <c r="D32" s="4" t="s">
        <v>45</v>
      </c>
      <c r="E32" s="2">
        <f>$B$2</f>
        <v>15</v>
      </c>
      <c r="F32" s="12">
        <f>MAX(F34,F4)</f>
        <v>5</v>
      </c>
      <c r="G32" s="2">
        <f t="shared" ref="G32:J32" si="25">MAX(G34,G4)</f>
        <v>5</v>
      </c>
      <c r="H32" s="2">
        <f t="shared" si="25"/>
        <v>5</v>
      </c>
      <c r="I32" s="2">
        <f t="shared" si="25"/>
        <v>15</v>
      </c>
      <c r="J32" s="18">
        <f t="shared" si="25"/>
        <v>7.5</v>
      </c>
      <c r="K32" s="2">
        <f>$B$6</f>
        <v>5</v>
      </c>
      <c r="L32" s="2">
        <f t="shared" ref="L32:M34" si="26">$B$6</f>
        <v>5</v>
      </c>
      <c r="M32" s="44">
        <f t="shared" si="26"/>
        <v>5</v>
      </c>
      <c r="N32" s="2">
        <f t="shared" ref="N32:O32" si="27">$B$2</f>
        <v>15</v>
      </c>
      <c r="O32" s="2">
        <f t="shared" si="27"/>
        <v>15</v>
      </c>
    </row>
    <row r="33" spans="2:15" x14ac:dyDescent="0.2">
      <c r="B33" s="48"/>
      <c r="D33" s="4" t="s">
        <v>22</v>
      </c>
      <c r="E33" s="2">
        <f>-$B$2</f>
        <v>-15</v>
      </c>
      <c r="F33" s="12">
        <f t="shared" ref="F33:M33" si="28">-$B$6</f>
        <v>-5</v>
      </c>
      <c r="G33" s="2">
        <f t="shared" si="28"/>
        <v>-5</v>
      </c>
      <c r="H33" s="2">
        <f t="shared" si="28"/>
        <v>-5</v>
      </c>
      <c r="I33" s="2">
        <f t="shared" si="28"/>
        <v>-5</v>
      </c>
      <c r="J33" s="18">
        <f t="shared" si="28"/>
        <v>-5</v>
      </c>
      <c r="K33" s="2">
        <f t="shared" si="28"/>
        <v>-5</v>
      </c>
      <c r="L33" s="2">
        <f t="shared" si="28"/>
        <v>-5</v>
      </c>
      <c r="M33" s="44">
        <f t="shared" si="28"/>
        <v>-5</v>
      </c>
      <c r="N33" s="2">
        <f t="shared" ref="N33:O33" si="29">-$B$2</f>
        <v>-15</v>
      </c>
      <c r="O33" s="2">
        <f t="shared" si="29"/>
        <v>-15</v>
      </c>
    </row>
    <row r="34" spans="2:15" x14ac:dyDescent="0.2">
      <c r="B34" s="48"/>
      <c r="D34" s="4" t="s">
        <v>24</v>
      </c>
      <c r="E34" s="2">
        <f>$B$2</f>
        <v>15</v>
      </c>
      <c r="F34" s="12">
        <f t="shared" ref="F34:J34" si="30">$B$6</f>
        <v>5</v>
      </c>
      <c r="G34" s="2">
        <f t="shared" si="30"/>
        <v>5</v>
      </c>
      <c r="H34" s="2">
        <f t="shared" si="30"/>
        <v>5</v>
      </c>
      <c r="I34" s="2">
        <f t="shared" si="30"/>
        <v>5</v>
      </c>
      <c r="J34" s="18">
        <f t="shared" si="30"/>
        <v>5</v>
      </c>
      <c r="K34" s="2">
        <f>$B$6</f>
        <v>5</v>
      </c>
      <c r="L34" s="2">
        <f t="shared" si="26"/>
        <v>5</v>
      </c>
      <c r="M34" s="44">
        <f t="shared" si="26"/>
        <v>5</v>
      </c>
      <c r="N34" s="2">
        <f t="shared" ref="N34:O34" si="31">$B$2</f>
        <v>15</v>
      </c>
      <c r="O34" s="2">
        <f t="shared" si="31"/>
        <v>15</v>
      </c>
    </row>
    <row r="35" spans="2:15" x14ac:dyDescent="0.2">
      <c r="B35" s="48"/>
      <c r="D35" s="4" t="s">
        <v>25</v>
      </c>
      <c r="E35" s="2">
        <f>$B$3</f>
        <v>30</v>
      </c>
      <c r="F35" s="12">
        <f t="shared" ref="F35:J35" si="32">$B$7</f>
        <v>10</v>
      </c>
      <c r="G35" s="2">
        <f t="shared" si="32"/>
        <v>10</v>
      </c>
      <c r="H35" s="2">
        <f t="shared" si="32"/>
        <v>10</v>
      </c>
      <c r="I35" s="2">
        <f t="shared" si="32"/>
        <v>10</v>
      </c>
      <c r="J35" s="18">
        <f t="shared" si="32"/>
        <v>10</v>
      </c>
      <c r="K35" s="2">
        <f>$B$7</f>
        <v>10</v>
      </c>
      <c r="L35" s="2">
        <f t="shared" ref="L35:M35" si="33">$B$7</f>
        <v>10</v>
      </c>
      <c r="M35" s="44">
        <f t="shared" si="33"/>
        <v>10</v>
      </c>
      <c r="N35" s="2">
        <f t="shared" ref="N35:O35" si="34">$B$3</f>
        <v>30</v>
      </c>
      <c r="O35" s="2">
        <f t="shared" si="34"/>
        <v>30</v>
      </c>
    </row>
    <row r="37" spans="2:15" x14ac:dyDescent="0.2">
      <c r="F37" s="25" t="s">
        <v>46</v>
      </c>
      <c r="K37" s="25" t="s">
        <v>47</v>
      </c>
      <c r="N37" s="8" t="s">
        <v>48</v>
      </c>
    </row>
    <row r="39" spans="2:15" x14ac:dyDescent="0.2">
      <c r="D39" t="s">
        <v>51</v>
      </c>
    </row>
  </sheetData>
  <mergeCells count="6">
    <mergeCell ref="D2:O2"/>
    <mergeCell ref="D14:O14"/>
    <mergeCell ref="B17:B21"/>
    <mergeCell ref="B23:B25"/>
    <mergeCell ref="B27:B29"/>
    <mergeCell ref="B31:B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EC8D8-A81D-6E45-93EB-2B9B609523FA}">
  <dimension ref="A1:P39"/>
  <sheetViews>
    <sheetView zoomScale="130" zoomScaleNormal="130" workbookViewId="0">
      <selection activeCell="R31" sqref="R31"/>
    </sheetView>
  </sheetViews>
  <sheetFormatPr baseColWidth="10" defaultColWidth="8.83203125" defaultRowHeight="15" x14ac:dyDescent="0.2"/>
  <cols>
    <col min="1" max="1" width="25.1640625" bestFit="1" customWidth="1"/>
    <col min="2" max="2" width="21.1640625" bestFit="1" customWidth="1"/>
    <col min="3" max="3" width="6.1640625" bestFit="1" customWidth="1"/>
    <col min="4" max="4" width="34.6640625" bestFit="1" customWidth="1"/>
    <col min="16" max="16" width="20.33203125" bestFit="1" customWidth="1"/>
  </cols>
  <sheetData>
    <row r="1" spans="1:16" ht="16" x14ac:dyDescent="0.2">
      <c r="A1" s="1"/>
      <c r="B1" s="1"/>
      <c r="C1" s="2"/>
      <c r="D1" s="2"/>
      <c r="E1" s="3"/>
      <c r="F1" s="3"/>
      <c r="G1" s="3"/>
      <c r="H1" s="3"/>
      <c r="I1" s="3"/>
      <c r="J1" s="3"/>
      <c r="K1" s="3"/>
    </row>
    <row r="2" spans="1:16" ht="19" x14ac:dyDescent="0.25">
      <c r="A2" s="4" t="s">
        <v>0</v>
      </c>
      <c r="B2" s="5">
        <v>15</v>
      </c>
      <c r="C2" s="26" t="s">
        <v>49</v>
      </c>
      <c r="D2" s="46" t="s">
        <v>1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x14ac:dyDescent="0.2">
      <c r="A3" s="4" t="s">
        <v>2</v>
      </c>
      <c r="B3" s="5">
        <v>30</v>
      </c>
      <c r="C3" s="26" t="s">
        <v>49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6" t="s">
        <v>12</v>
      </c>
      <c r="N3" s="4" t="s">
        <v>13</v>
      </c>
      <c r="O3" s="4" t="s">
        <v>14</v>
      </c>
    </row>
    <row r="4" spans="1:16" x14ac:dyDescent="0.2">
      <c r="A4" s="4"/>
      <c r="B4" s="2"/>
      <c r="C4" s="2"/>
      <c r="D4" s="4" t="s">
        <v>15</v>
      </c>
      <c r="E4" s="5"/>
      <c r="F4" s="5">
        <v>-15</v>
      </c>
      <c r="G4" s="5">
        <v>-15</v>
      </c>
      <c r="H4" s="5">
        <v>-15</v>
      </c>
      <c r="I4" s="5">
        <v>15</v>
      </c>
      <c r="J4" s="5">
        <v>7.5</v>
      </c>
      <c r="K4" s="5">
        <v>-15</v>
      </c>
      <c r="L4" s="5">
        <v>15</v>
      </c>
      <c r="M4" s="5">
        <v>15</v>
      </c>
      <c r="N4" s="5">
        <v>-15</v>
      </c>
      <c r="O4" s="5">
        <v>-15</v>
      </c>
      <c r="P4" s="26" t="s">
        <v>49</v>
      </c>
    </row>
    <row r="5" spans="1:16" x14ac:dyDescent="0.2">
      <c r="A5" s="4" t="s">
        <v>16</v>
      </c>
      <c r="B5" s="2"/>
      <c r="C5" s="2"/>
      <c r="D5" s="4" t="s">
        <v>17</v>
      </c>
      <c r="F5" s="2">
        <f t="shared" ref="F5:O5" si="0">F4*(-1/4)</f>
        <v>3.75</v>
      </c>
      <c r="G5" s="2">
        <f t="shared" si="0"/>
        <v>3.75</v>
      </c>
      <c r="H5" s="2">
        <f t="shared" si="0"/>
        <v>3.75</v>
      </c>
      <c r="I5" s="2">
        <f t="shared" si="0"/>
        <v>-3.75</v>
      </c>
      <c r="J5" s="2">
        <f t="shared" si="0"/>
        <v>-1.875</v>
      </c>
      <c r="K5" s="2">
        <f t="shared" si="0"/>
        <v>3.75</v>
      </c>
      <c r="L5" s="2">
        <f t="shared" si="0"/>
        <v>-3.75</v>
      </c>
      <c r="M5" s="2">
        <f t="shared" si="0"/>
        <v>-3.75</v>
      </c>
      <c r="N5" s="2">
        <f t="shared" si="0"/>
        <v>3.75</v>
      </c>
      <c r="O5" s="2">
        <f t="shared" si="0"/>
        <v>3.75</v>
      </c>
    </row>
    <row r="6" spans="1:16" x14ac:dyDescent="0.2">
      <c r="A6" s="4" t="s">
        <v>18</v>
      </c>
      <c r="B6" s="5">
        <v>5</v>
      </c>
      <c r="C6" s="26" t="s">
        <v>49</v>
      </c>
      <c r="D6" s="4" t="s">
        <v>19</v>
      </c>
      <c r="E6" s="2">
        <f>B9</f>
        <v>1.25</v>
      </c>
      <c r="F6" s="2">
        <f t="shared" ref="F6:O6" si="1">E6+F5</f>
        <v>5</v>
      </c>
      <c r="G6" s="2">
        <f t="shared" si="1"/>
        <v>8.75</v>
      </c>
      <c r="H6" s="2">
        <f t="shared" si="1"/>
        <v>12.5</v>
      </c>
      <c r="I6" s="2">
        <f t="shared" si="1"/>
        <v>8.75</v>
      </c>
      <c r="J6" s="2">
        <f t="shared" si="1"/>
        <v>6.875</v>
      </c>
      <c r="K6" s="2">
        <f t="shared" si="1"/>
        <v>10.625</v>
      </c>
      <c r="L6" s="2">
        <f t="shared" si="1"/>
        <v>6.875</v>
      </c>
      <c r="M6" s="2">
        <f t="shared" si="1"/>
        <v>3.125</v>
      </c>
      <c r="N6" s="2">
        <f t="shared" si="1"/>
        <v>6.875</v>
      </c>
      <c r="O6" s="2">
        <f t="shared" si="1"/>
        <v>10.625</v>
      </c>
    </row>
    <row r="7" spans="1:16" x14ac:dyDescent="0.2">
      <c r="A7" s="4" t="s">
        <v>20</v>
      </c>
      <c r="B7" s="5">
        <v>10</v>
      </c>
      <c r="C7" s="26" t="s">
        <v>49</v>
      </c>
      <c r="D7" s="4" t="s">
        <v>21</v>
      </c>
      <c r="E7" s="7">
        <f t="shared" ref="E7:O7" si="2">E6/$B$3</f>
        <v>4.1666666666666664E-2</v>
      </c>
      <c r="F7" s="7">
        <f t="shared" si="2"/>
        <v>0.16666666666666666</v>
      </c>
      <c r="G7" s="7">
        <f t="shared" si="2"/>
        <v>0.29166666666666669</v>
      </c>
      <c r="H7" s="7">
        <f t="shared" si="2"/>
        <v>0.41666666666666669</v>
      </c>
      <c r="I7" s="7">
        <f t="shared" si="2"/>
        <v>0.29166666666666669</v>
      </c>
      <c r="J7" s="7">
        <f t="shared" si="2"/>
        <v>0.22916666666666666</v>
      </c>
      <c r="K7" s="7">
        <f t="shared" si="2"/>
        <v>0.35416666666666669</v>
      </c>
      <c r="L7" s="7">
        <f t="shared" si="2"/>
        <v>0.22916666666666666</v>
      </c>
      <c r="M7" s="7">
        <f t="shared" si="2"/>
        <v>0.10416666666666667</v>
      </c>
      <c r="N7" s="7">
        <f t="shared" si="2"/>
        <v>0.22916666666666666</v>
      </c>
      <c r="O7" s="7">
        <f t="shared" si="2"/>
        <v>0.35416666666666669</v>
      </c>
    </row>
    <row r="8" spans="1:16" x14ac:dyDescent="0.2">
      <c r="A8" s="4"/>
      <c r="C8" s="2"/>
      <c r="D8" s="4" t="s">
        <v>22</v>
      </c>
      <c r="E8" s="2">
        <f>-$B$2</f>
        <v>-15</v>
      </c>
      <c r="F8" s="2">
        <f t="shared" ref="F8:O8" si="3">-$B$2</f>
        <v>-15</v>
      </c>
      <c r="G8" s="2">
        <f t="shared" si="3"/>
        <v>-15</v>
      </c>
      <c r="H8" s="2">
        <f t="shared" si="3"/>
        <v>-15</v>
      </c>
      <c r="I8" s="2">
        <f t="shared" si="3"/>
        <v>-15</v>
      </c>
      <c r="J8" s="2">
        <f t="shared" si="3"/>
        <v>-15</v>
      </c>
      <c r="K8" s="2">
        <f t="shared" si="3"/>
        <v>-15</v>
      </c>
      <c r="L8" s="2">
        <f t="shared" si="3"/>
        <v>-15</v>
      </c>
      <c r="M8" s="2">
        <f t="shared" si="3"/>
        <v>-15</v>
      </c>
      <c r="N8" s="2">
        <f t="shared" si="3"/>
        <v>-15</v>
      </c>
      <c r="O8" s="2">
        <f t="shared" si="3"/>
        <v>-15</v>
      </c>
    </row>
    <row r="9" spans="1:16" x14ac:dyDescent="0.2">
      <c r="A9" s="4" t="s">
        <v>23</v>
      </c>
      <c r="B9" s="5">
        <v>1.25</v>
      </c>
      <c r="C9" s="26" t="s">
        <v>49</v>
      </c>
      <c r="D9" s="4" t="s">
        <v>24</v>
      </c>
      <c r="E9" s="2">
        <f>$B$2</f>
        <v>15</v>
      </c>
      <c r="F9" s="2">
        <f t="shared" ref="F9:O9" si="4">$B$2</f>
        <v>15</v>
      </c>
      <c r="G9" s="2">
        <f t="shared" si="4"/>
        <v>15</v>
      </c>
      <c r="H9" s="2">
        <f t="shared" si="4"/>
        <v>15</v>
      </c>
      <c r="I9" s="2">
        <f t="shared" si="4"/>
        <v>15</v>
      </c>
      <c r="J9" s="2">
        <f t="shared" si="4"/>
        <v>15</v>
      </c>
      <c r="K9" s="2">
        <f t="shared" si="4"/>
        <v>15</v>
      </c>
      <c r="L9" s="2">
        <f t="shared" si="4"/>
        <v>15</v>
      </c>
      <c r="M9" s="2">
        <f t="shared" si="4"/>
        <v>15</v>
      </c>
      <c r="N9" s="2">
        <f t="shared" si="4"/>
        <v>15</v>
      </c>
      <c r="O9" s="2">
        <f t="shared" si="4"/>
        <v>15</v>
      </c>
    </row>
    <row r="10" spans="1:16" x14ac:dyDescent="0.2">
      <c r="A10" s="4"/>
      <c r="C10" s="2"/>
      <c r="D10" s="4" t="s">
        <v>25</v>
      </c>
      <c r="E10" s="2">
        <f>$B$3</f>
        <v>30</v>
      </c>
      <c r="F10" s="2">
        <f t="shared" ref="F10:O10" si="5">$B$3</f>
        <v>30</v>
      </c>
      <c r="G10" s="2">
        <f t="shared" si="5"/>
        <v>30</v>
      </c>
      <c r="H10" s="2">
        <f t="shared" si="5"/>
        <v>30</v>
      </c>
      <c r="I10" s="2">
        <f t="shared" si="5"/>
        <v>30</v>
      </c>
      <c r="J10" s="2">
        <f t="shared" si="5"/>
        <v>30</v>
      </c>
      <c r="K10" s="2">
        <f t="shared" si="5"/>
        <v>30</v>
      </c>
      <c r="L10" s="2">
        <f t="shared" si="5"/>
        <v>30</v>
      </c>
      <c r="M10" s="2">
        <f t="shared" si="5"/>
        <v>30</v>
      </c>
      <c r="N10" s="2">
        <f t="shared" si="5"/>
        <v>30</v>
      </c>
      <c r="O10" s="2">
        <f t="shared" si="5"/>
        <v>30</v>
      </c>
    </row>
    <row r="11" spans="1:16" x14ac:dyDescent="0.2">
      <c r="A11" s="4" t="s">
        <v>26</v>
      </c>
    </row>
    <row r="12" spans="1:16" x14ac:dyDescent="0.2">
      <c r="A12" s="4" t="s">
        <v>27</v>
      </c>
    </row>
    <row r="14" spans="1:16" ht="19" x14ac:dyDescent="0.25">
      <c r="D14" s="46" t="s">
        <v>28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6" spans="1:16" x14ac:dyDescent="0.2">
      <c r="E16" s="50" t="s">
        <v>53</v>
      </c>
      <c r="P16" s="8"/>
    </row>
    <row r="17" spans="2:16" x14ac:dyDescent="0.2">
      <c r="B17" s="47" t="s">
        <v>29</v>
      </c>
      <c r="D17" s="4" t="s">
        <v>3</v>
      </c>
      <c r="E17" s="4"/>
      <c r="F17" s="10" t="s">
        <v>5</v>
      </c>
      <c r="G17" s="4" t="s">
        <v>6</v>
      </c>
      <c r="H17" s="4" t="s">
        <v>7</v>
      </c>
      <c r="I17" s="4" t="s">
        <v>8</v>
      </c>
      <c r="J17" s="49" t="s">
        <v>9</v>
      </c>
      <c r="K17" s="4" t="s">
        <v>10</v>
      </c>
      <c r="L17" s="4" t="s">
        <v>11</v>
      </c>
      <c r="M17" s="37" t="s">
        <v>12</v>
      </c>
      <c r="N17" s="4" t="s">
        <v>13</v>
      </c>
      <c r="O17" s="4" t="s">
        <v>14</v>
      </c>
    </row>
    <row r="18" spans="2:16" x14ac:dyDescent="0.2">
      <c r="B18" s="48"/>
      <c r="D18" s="4" t="s">
        <v>50</v>
      </c>
      <c r="E18" s="2"/>
      <c r="F18" s="27">
        <f>F4</f>
        <v>-15</v>
      </c>
      <c r="G18" s="28">
        <f>G4</f>
        <v>-15</v>
      </c>
      <c r="H18" s="28">
        <f>H4</f>
        <v>-15</v>
      </c>
      <c r="I18" s="28">
        <f>I4</f>
        <v>15</v>
      </c>
      <c r="J18" s="49">
        <f>J4</f>
        <v>7.5</v>
      </c>
      <c r="K18" s="28">
        <f>IF(K4&lt;0,MAX(K4,K33),MIN(K4,K34))</f>
        <v>-5</v>
      </c>
      <c r="L18" s="28">
        <f>IF(L4&lt;0,MAX(L4,L33),MIN(L4,L34))</f>
        <v>5</v>
      </c>
      <c r="M18" s="38">
        <f>IF(M4&lt;0,MAX(M4,M33),MIN(M4,M34))</f>
        <v>5</v>
      </c>
      <c r="N18" s="28">
        <f>N4</f>
        <v>-15</v>
      </c>
      <c r="O18" s="28">
        <f t="shared" ref="O18" si="6">O4</f>
        <v>-15</v>
      </c>
      <c r="P18" s="8" t="s">
        <v>30</v>
      </c>
    </row>
    <row r="19" spans="2:16" x14ac:dyDescent="0.2">
      <c r="B19" s="48"/>
      <c r="D19" s="2" t="s">
        <v>31</v>
      </c>
      <c r="E19" s="29"/>
      <c r="F19" s="13">
        <f t="shared" ref="F19:I19" si="7">F27*(F35/$B$3)</f>
        <v>1.25</v>
      </c>
      <c r="G19" s="29">
        <f t="shared" si="7"/>
        <v>1.25</v>
      </c>
      <c r="H19" s="29">
        <f t="shared" si="7"/>
        <v>1.25</v>
      </c>
      <c r="I19" s="29">
        <f t="shared" si="7"/>
        <v>-1.25</v>
      </c>
      <c r="J19" s="51">
        <v>-1.25</v>
      </c>
      <c r="K19" s="29">
        <f t="shared" ref="K19:O19" si="8">K18*(-1/4)</f>
        <v>1.25</v>
      </c>
      <c r="L19" s="29">
        <f t="shared" si="8"/>
        <v>-1.25</v>
      </c>
      <c r="M19" s="39">
        <f t="shared" si="8"/>
        <v>-1.25</v>
      </c>
      <c r="N19" s="29">
        <f t="shared" si="8"/>
        <v>3.75</v>
      </c>
      <c r="O19" s="29">
        <f t="shared" si="8"/>
        <v>3.75</v>
      </c>
      <c r="P19" s="8"/>
    </row>
    <row r="20" spans="2:16" x14ac:dyDescent="0.2">
      <c r="B20" s="48"/>
      <c r="D20" s="2" t="s">
        <v>32</v>
      </c>
      <c r="E20" s="29">
        <f>E6</f>
        <v>1.25</v>
      </c>
      <c r="F20" s="13">
        <f>F28*(F35/$B$3)</f>
        <v>1.6666666666666665</v>
      </c>
      <c r="G20" s="29">
        <f t="shared" ref="G20:L20" si="9">F20+G19</f>
        <v>2.9166666666666665</v>
      </c>
      <c r="H20" s="29">
        <f t="shared" si="9"/>
        <v>4.1666666666666661</v>
      </c>
      <c r="I20" s="29">
        <f t="shared" si="9"/>
        <v>2.9166666666666661</v>
      </c>
      <c r="J20" s="51">
        <f t="shared" si="9"/>
        <v>1.6666666666666661</v>
      </c>
      <c r="K20" s="29">
        <f t="shared" si="9"/>
        <v>2.9166666666666661</v>
      </c>
      <c r="L20" s="29">
        <f t="shared" si="9"/>
        <v>1.6666666666666661</v>
      </c>
      <c r="M20" s="39">
        <f>L20+M19</f>
        <v>0.41666666666666607</v>
      </c>
      <c r="N20" s="29">
        <f>M28+N19</f>
        <v>9.375</v>
      </c>
      <c r="O20" s="29">
        <f>N20+O19</f>
        <v>13.125</v>
      </c>
      <c r="P20" s="8" t="s">
        <v>33</v>
      </c>
    </row>
    <row r="21" spans="2:16" x14ac:dyDescent="0.2">
      <c r="B21" s="48"/>
      <c r="D21" s="15" t="s">
        <v>34</v>
      </c>
      <c r="E21" s="30"/>
      <c r="F21" s="16">
        <f>F20/F35</f>
        <v>0.16666666666666666</v>
      </c>
      <c r="G21" s="30">
        <f t="shared" ref="G21:O21" si="10">G20/G35</f>
        <v>0.29166666666666663</v>
      </c>
      <c r="H21" s="30">
        <f t="shared" si="10"/>
        <v>0.41666666666666663</v>
      </c>
      <c r="I21" s="30">
        <f t="shared" si="10"/>
        <v>0.29166666666666663</v>
      </c>
      <c r="J21" s="52">
        <f t="shared" si="10"/>
        <v>0.1666666666666666</v>
      </c>
      <c r="K21" s="30">
        <f t="shared" si="10"/>
        <v>0.29166666666666663</v>
      </c>
      <c r="L21" s="30">
        <f t="shared" si="10"/>
        <v>0.1666666666666666</v>
      </c>
      <c r="M21" s="40">
        <f t="shared" si="10"/>
        <v>4.1666666666666609E-2</v>
      </c>
      <c r="N21" s="30">
        <f t="shared" si="10"/>
        <v>0.3125</v>
      </c>
      <c r="O21" s="30">
        <f t="shared" si="10"/>
        <v>0.4375</v>
      </c>
      <c r="P21" s="8" t="s">
        <v>35</v>
      </c>
    </row>
    <row r="22" spans="2:16" x14ac:dyDescent="0.2">
      <c r="F22" s="12"/>
      <c r="J22" s="53"/>
      <c r="M22" s="41"/>
      <c r="N22" s="2"/>
    </row>
    <row r="23" spans="2:16" x14ac:dyDescent="0.2">
      <c r="B23" s="47" t="s">
        <v>36</v>
      </c>
      <c r="D23" s="2" t="s">
        <v>37</v>
      </c>
      <c r="E23" s="31"/>
      <c r="F23" s="19">
        <f>F27*(($B$3-F35)/$B$3)</f>
        <v>2.5</v>
      </c>
      <c r="G23" s="31">
        <f t="shared" ref="G23:I23" si="11">G27*(($B$3-G35)/$B$3)</f>
        <v>2.5</v>
      </c>
      <c r="H23" s="31">
        <f t="shared" si="11"/>
        <v>2.5</v>
      </c>
      <c r="I23" s="31">
        <f t="shared" si="11"/>
        <v>-2.5</v>
      </c>
      <c r="J23" s="54">
        <f>J27-J19</f>
        <v>-0.625</v>
      </c>
      <c r="K23" s="31">
        <v>0</v>
      </c>
      <c r="L23" s="31">
        <v>0</v>
      </c>
      <c r="M23" s="42">
        <v>0</v>
      </c>
      <c r="N23" s="2">
        <v>0</v>
      </c>
      <c r="O23" s="2">
        <v>0</v>
      </c>
    </row>
    <row r="24" spans="2:16" x14ac:dyDescent="0.2">
      <c r="B24" s="48"/>
      <c r="D24" s="2" t="s">
        <v>38</v>
      </c>
      <c r="E24" s="31"/>
      <c r="F24" s="19">
        <f>F28*(($B$3-F35)/$B$3)</f>
        <v>3.333333333333333</v>
      </c>
      <c r="G24" s="31">
        <f t="shared" ref="G24:J24" si="12">F24+G23</f>
        <v>5.833333333333333</v>
      </c>
      <c r="H24" s="31">
        <f t="shared" si="12"/>
        <v>8.3333333333333321</v>
      </c>
      <c r="I24" s="31">
        <f t="shared" si="12"/>
        <v>5.8333333333333321</v>
      </c>
      <c r="J24" s="54">
        <f t="shared" si="12"/>
        <v>5.2083333333333321</v>
      </c>
      <c r="K24" s="31">
        <f t="shared" ref="K24:M24" si="13">J24</f>
        <v>5.2083333333333321</v>
      </c>
      <c r="L24" s="31">
        <f t="shared" si="13"/>
        <v>5.2083333333333321</v>
      </c>
      <c r="M24" s="42">
        <f t="shared" si="13"/>
        <v>5.2083333333333321</v>
      </c>
      <c r="N24" s="2">
        <v>0</v>
      </c>
      <c r="O24" s="2">
        <v>0</v>
      </c>
    </row>
    <row r="25" spans="2:16" x14ac:dyDescent="0.2">
      <c r="B25" s="48"/>
      <c r="D25" s="2" t="s">
        <v>39</v>
      </c>
      <c r="E25" s="32"/>
      <c r="F25" s="21">
        <f>F24/($B$3-F35)</f>
        <v>0.16666666666666666</v>
      </c>
      <c r="G25" s="32">
        <f t="shared" ref="G25:M25" si="14">G24/($B$3-G35)</f>
        <v>0.29166666666666663</v>
      </c>
      <c r="H25" s="32">
        <f t="shared" si="14"/>
        <v>0.41666666666666663</v>
      </c>
      <c r="I25" s="32">
        <f t="shared" si="14"/>
        <v>0.29166666666666663</v>
      </c>
      <c r="J25" s="55">
        <f t="shared" si="14"/>
        <v>0.26041666666666663</v>
      </c>
      <c r="K25" s="32">
        <f t="shared" si="14"/>
        <v>0.26041666666666663</v>
      </c>
      <c r="L25" s="32">
        <f t="shared" si="14"/>
        <v>0.26041666666666663</v>
      </c>
      <c r="M25" s="43">
        <f t="shared" si="14"/>
        <v>0.26041666666666663</v>
      </c>
      <c r="N25" s="2">
        <v>0</v>
      </c>
      <c r="O25" s="2">
        <v>0</v>
      </c>
    </row>
    <row r="26" spans="2:16" x14ac:dyDescent="0.2">
      <c r="F26" s="12"/>
      <c r="J26" s="18"/>
      <c r="M26" s="41"/>
      <c r="N26" s="2"/>
    </row>
    <row r="27" spans="2:16" x14ac:dyDescent="0.2">
      <c r="B27" s="47" t="s">
        <v>40</v>
      </c>
      <c r="D27" s="4" t="s">
        <v>17</v>
      </c>
      <c r="F27" s="12">
        <f t="shared" ref="F27:O27" si="15">F18*(-1/4)</f>
        <v>3.75</v>
      </c>
      <c r="G27" s="2">
        <f t="shared" si="15"/>
        <v>3.75</v>
      </c>
      <c r="H27" s="2">
        <f t="shared" si="15"/>
        <v>3.75</v>
      </c>
      <c r="I27" s="2">
        <f t="shared" si="15"/>
        <v>-3.75</v>
      </c>
      <c r="J27" s="18">
        <f t="shared" si="15"/>
        <v>-1.875</v>
      </c>
      <c r="K27" s="2">
        <f t="shared" si="15"/>
        <v>1.25</v>
      </c>
      <c r="L27" s="2">
        <f t="shared" si="15"/>
        <v>-1.25</v>
      </c>
      <c r="M27" s="44">
        <f t="shared" si="15"/>
        <v>-1.25</v>
      </c>
      <c r="N27" s="2">
        <f t="shared" si="15"/>
        <v>3.75</v>
      </c>
      <c r="O27" s="2">
        <f t="shared" si="15"/>
        <v>3.75</v>
      </c>
    </row>
    <row r="28" spans="2:16" x14ac:dyDescent="0.2">
      <c r="B28" s="48"/>
      <c r="D28" s="4" t="s">
        <v>41</v>
      </c>
      <c r="E28" s="2">
        <f>E6</f>
        <v>1.25</v>
      </c>
      <c r="F28" s="12">
        <f t="shared" ref="F28:O28" si="16">E28+F27</f>
        <v>5</v>
      </c>
      <c r="G28" s="2">
        <f t="shared" si="16"/>
        <v>8.75</v>
      </c>
      <c r="H28" s="2">
        <f t="shared" si="16"/>
        <v>12.5</v>
      </c>
      <c r="I28" s="2">
        <f t="shared" si="16"/>
        <v>8.75</v>
      </c>
      <c r="J28" s="18">
        <f t="shared" si="16"/>
        <v>6.875</v>
      </c>
      <c r="K28" s="2">
        <f t="shared" si="16"/>
        <v>8.125</v>
      </c>
      <c r="L28" s="2">
        <f t="shared" si="16"/>
        <v>6.875</v>
      </c>
      <c r="M28" s="44">
        <f t="shared" si="16"/>
        <v>5.625</v>
      </c>
      <c r="N28" s="2">
        <f t="shared" si="16"/>
        <v>9.375</v>
      </c>
      <c r="O28" s="2">
        <f t="shared" si="16"/>
        <v>13.125</v>
      </c>
    </row>
    <row r="29" spans="2:16" x14ac:dyDescent="0.2">
      <c r="B29" s="48"/>
      <c r="D29" s="4" t="s">
        <v>42</v>
      </c>
      <c r="E29" s="33"/>
      <c r="F29" s="23">
        <f t="shared" ref="F29:O29" si="17">F28/$B$3</f>
        <v>0.16666666666666666</v>
      </c>
      <c r="G29" s="33">
        <f t="shared" si="17"/>
        <v>0.29166666666666669</v>
      </c>
      <c r="H29" s="33">
        <f t="shared" si="17"/>
        <v>0.41666666666666669</v>
      </c>
      <c r="I29" s="33">
        <f t="shared" si="17"/>
        <v>0.29166666666666669</v>
      </c>
      <c r="J29" s="24">
        <f t="shared" si="17"/>
        <v>0.22916666666666666</v>
      </c>
      <c r="K29" s="34">
        <f t="shared" si="17"/>
        <v>0.27083333333333331</v>
      </c>
      <c r="L29" s="34">
        <f t="shared" si="17"/>
        <v>0.22916666666666666</v>
      </c>
      <c r="M29" s="45">
        <f t="shared" si="17"/>
        <v>0.1875</v>
      </c>
      <c r="N29" s="35">
        <f t="shared" si="17"/>
        <v>0.3125</v>
      </c>
      <c r="O29" s="35">
        <f t="shared" si="17"/>
        <v>0.4375</v>
      </c>
    </row>
    <row r="30" spans="2:16" ht="16" x14ac:dyDescent="0.2">
      <c r="B30" s="9"/>
      <c r="D30" s="4"/>
      <c r="E30" s="2"/>
      <c r="F30" s="12"/>
      <c r="G30" s="2"/>
      <c r="H30" s="2"/>
      <c r="I30" s="2"/>
      <c r="J30" s="18"/>
      <c r="K30" s="2"/>
      <c r="L30" s="2"/>
      <c r="M30" s="44"/>
      <c r="N30" s="2"/>
      <c r="O30" s="2"/>
    </row>
    <row r="31" spans="2:16" x14ac:dyDescent="0.2">
      <c r="B31" s="47" t="s">
        <v>43</v>
      </c>
      <c r="D31" s="4" t="s">
        <v>44</v>
      </c>
      <c r="E31" s="2">
        <f>-$B$2</f>
        <v>-15</v>
      </c>
      <c r="F31" s="12">
        <f>MIN(F33,F4)</f>
        <v>-15</v>
      </c>
      <c r="G31" s="2">
        <f t="shared" ref="G31:J31" si="18">MIN(G33,G4)</f>
        <v>-15</v>
      </c>
      <c r="H31" s="2">
        <f t="shared" si="18"/>
        <v>-15</v>
      </c>
      <c r="I31" s="2">
        <f t="shared" si="18"/>
        <v>-5</v>
      </c>
      <c r="J31" s="18">
        <f t="shared" si="18"/>
        <v>-5</v>
      </c>
      <c r="K31" s="2">
        <f>-$B$6</f>
        <v>-5</v>
      </c>
      <c r="L31" s="2">
        <f t="shared" ref="L31:M31" si="19">-$B$6</f>
        <v>-5</v>
      </c>
      <c r="M31" s="44">
        <f t="shared" si="19"/>
        <v>-5</v>
      </c>
      <c r="N31" s="2">
        <f t="shared" ref="N31:O31" si="20">-$B$2</f>
        <v>-15</v>
      </c>
      <c r="O31" s="2">
        <f t="shared" si="20"/>
        <v>-15</v>
      </c>
    </row>
    <row r="32" spans="2:16" x14ac:dyDescent="0.2">
      <c r="B32" s="48"/>
      <c r="D32" s="4" t="s">
        <v>45</v>
      </c>
      <c r="E32" s="2">
        <f>$B$2</f>
        <v>15</v>
      </c>
      <c r="F32" s="12">
        <f>MAX(F34,F4)</f>
        <v>5</v>
      </c>
      <c r="G32" s="2">
        <f t="shared" ref="G32:J32" si="21">MAX(G34,G4)</f>
        <v>5</v>
      </c>
      <c r="H32" s="2">
        <f t="shared" si="21"/>
        <v>5</v>
      </c>
      <c r="I32" s="2">
        <f t="shared" si="21"/>
        <v>15</v>
      </c>
      <c r="J32" s="18">
        <f t="shared" si="21"/>
        <v>7.5</v>
      </c>
      <c r="K32" s="2">
        <f>$B$6</f>
        <v>5</v>
      </c>
      <c r="L32" s="2">
        <f t="shared" ref="L32:M34" si="22">$B$6</f>
        <v>5</v>
      </c>
      <c r="M32" s="44">
        <f t="shared" si="22"/>
        <v>5</v>
      </c>
      <c r="N32" s="2">
        <f t="shared" ref="N32:O32" si="23">$B$2</f>
        <v>15</v>
      </c>
      <c r="O32" s="2">
        <f t="shared" si="23"/>
        <v>15</v>
      </c>
    </row>
    <row r="33" spans="2:15" x14ac:dyDescent="0.2">
      <c r="B33" s="48"/>
      <c r="D33" s="4" t="s">
        <v>22</v>
      </c>
      <c r="E33" s="2">
        <f>-$B$2</f>
        <v>-15</v>
      </c>
      <c r="F33" s="12">
        <f t="shared" ref="F33:M33" si="24">-$B$6</f>
        <v>-5</v>
      </c>
      <c r="G33" s="2">
        <f t="shared" si="24"/>
        <v>-5</v>
      </c>
      <c r="H33" s="2">
        <f t="shared" si="24"/>
        <v>-5</v>
      </c>
      <c r="I33" s="2">
        <f t="shared" si="24"/>
        <v>-5</v>
      </c>
      <c r="J33" s="18">
        <f t="shared" si="24"/>
        <v>-5</v>
      </c>
      <c r="K33" s="2">
        <f t="shared" si="24"/>
        <v>-5</v>
      </c>
      <c r="L33" s="2">
        <f t="shared" si="24"/>
        <v>-5</v>
      </c>
      <c r="M33" s="44">
        <f t="shared" si="24"/>
        <v>-5</v>
      </c>
      <c r="N33" s="2">
        <f t="shared" ref="N33:O33" si="25">-$B$2</f>
        <v>-15</v>
      </c>
      <c r="O33" s="2">
        <f t="shared" si="25"/>
        <v>-15</v>
      </c>
    </row>
    <row r="34" spans="2:15" x14ac:dyDescent="0.2">
      <c r="B34" s="48"/>
      <c r="D34" s="4" t="s">
        <v>24</v>
      </c>
      <c r="E34" s="2">
        <f>$B$2</f>
        <v>15</v>
      </c>
      <c r="F34" s="12">
        <f t="shared" ref="F34:J34" si="26">$B$6</f>
        <v>5</v>
      </c>
      <c r="G34" s="2">
        <f t="shared" si="26"/>
        <v>5</v>
      </c>
      <c r="H34" s="2">
        <f t="shared" si="26"/>
        <v>5</v>
      </c>
      <c r="I34" s="2">
        <f t="shared" si="26"/>
        <v>5</v>
      </c>
      <c r="J34" s="18">
        <f t="shared" si="26"/>
        <v>5</v>
      </c>
      <c r="K34" s="2">
        <f>$B$6</f>
        <v>5</v>
      </c>
      <c r="L34" s="2">
        <f t="shared" si="22"/>
        <v>5</v>
      </c>
      <c r="M34" s="44">
        <f t="shared" si="22"/>
        <v>5</v>
      </c>
      <c r="N34" s="2">
        <f t="shared" ref="N34:O34" si="27">$B$2</f>
        <v>15</v>
      </c>
      <c r="O34" s="2">
        <f t="shared" si="27"/>
        <v>15</v>
      </c>
    </row>
    <row r="35" spans="2:15" x14ac:dyDescent="0.2">
      <c r="B35" s="48"/>
      <c r="D35" s="4" t="s">
        <v>25</v>
      </c>
      <c r="E35" s="2">
        <f>$B$3</f>
        <v>30</v>
      </c>
      <c r="F35" s="12">
        <f t="shared" ref="F35:J35" si="28">$B$7</f>
        <v>10</v>
      </c>
      <c r="G35" s="2">
        <f t="shared" si="28"/>
        <v>10</v>
      </c>
      <c r="H35" s="2">
        <f t="shared" si="28"/>
        <v>10</v>
      </c>
      <c r="I35" s="2">
        <f t="shared" si="28"/>
        <v>10</v>
      </c>
      <c r="J35" s="18">
        <f t="shared" si="28"/>
        <v>10</v>
      </c>
      <c r="K35" s="2">
        <f>$B$7</f>
        <v>10</v>
      </c>
      <c r="L35" s="2">
        <f t="shared" ref="L35:M35" si="29">$B$7</f>
        <v>10</v>
      </c>
      <c r="M35" s="44">
        <f t="shared" si="29"/>
        <v>10</v>
      </c>
      <c r="N35" s="2">
        <f t="shared" ref="N35:O35" si="30">$B$3</f>
        <v>30</v>
      </c>
      <c r="O35" s="2">
        <f t="shared" si="30"/>
        <v>30</v>
      </c>
    </row>
    <row r="37" spans="2:15" x14ac:dyDescent="0.2">
      <c r="F37" s="25" t="s">
        <v>46</v>
      </c>
      <c r="K37" s="25" t="s">
        <v>47</v>
      </c>
      <c r="N37" s="8" t="s">
        <v>48</v>
      </c>
    </row>
    <row r="39" spans="2:15" x14ac:dyDescent="0.2">
      <c r="D39" t="s">
        <v>51</v>
      </c>
    </row>
  </sheetData>
  <mergeCells count="6">
    <mergeCell ref="B31:B35"/>
    <mergeCell ref="D2:O2"/>
    <mergeCell ref="D14:O14"/>
    <mergeCell ref="B17:B21"/>
    <mergeCell ref="B23:B25"/>
    <mergeCell ref="B27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13EE-E20F-AC43-BA16-1B2C1E67A373}">
  <dimension ref="A1:M39"/>
  <sheetViews>
    <sheetView tabSelected="1" zoomScale="130" zoomScaleNormal="130" workbookViewId="0">
      <selection activeCell="N39" sqref="N39"/>
    </sheetView>
  </sheetViews>
  <sheetFormatPr baseColWidth="10" defaultColWidth="8.83203125" defaultRowHeight="15" x14ac:dyDescent="0.2"/>
  <cols>
    <col min="1" max="1" width="25.1640625" bestFit="1" customWidth="1"/>
    <col min="2" max="2" width="21.1640625" bestFit="1" customWidth="1"/>
    <col min="3" max="3" width="21.33203125" bestFit="1" customWidth="1"/>
    <col min="4" max="4" width="34.6640625" bestFit="1" customWidth="1"/>
    <col min="13" max="13" width="20.33203125" bestFit="1" customWidth="1"/>
  </cols>
  <sheetData>
    <row r="1" spans="1:13" ht="16" x14ac:dyDescent="0.2">
      <c r="A1" s="1"/>
      <c r="B1" s="1"/>
      <c r="C1" s="2"/>
      <c r="D1" s="61"/>
      <c r="E1" s="3"/>
      <c r="F1" s="3"/>
      <c r="G1" s="3"/>
      <c r="H1" s="3"/>
      <c r="I1" s="3"/>
      <c r="J1" s="3"/>
      <c r="K1" s="3"/>
    </row>
    <row r="2" spans="1:13" ht="19" x14ac:dyDescent="0.25">
      <c r="A2" s="4" t="s">
        <v>0</v>
      </c>
      <c r="B2" s="5">
        <v>15</v>
      </c>
      <c r="C2" s="26" t="s">
        <v>49</v>
      </c>
      <c r="D2" s="46" t="s">
        <v>1</v>
      </c>
      <c r="E2" s="46"/>
      <c r="F2" s="46"/>
      <c r="G2" s="46"/>
      <c r="H2" s="46"/>
      <c r="I2" s="46"/>
      <c r="J2" s="46"/>
      <c r="K2" s="46"/>
      <c r="L2" s="46"/>
    </row>
    <row r="3" spans="1:13" x14ac:dyDescent="0.2">
      <c r="A3" s="4" t="s">
        <v>2</v>
      </c>
      <c r="B3" s="5">
        <v>30</v>
      </c>
      <c r="C3" s="26" t="s">
        <v>49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65" t="s">
        <v>9</v>
      </c>
      <c r="K3" s="65" t="s">
        <v>10</v>
      </c>
      <c r="L3" s="4" t="s">
        <v>11</v>
      </c>
    </row>
    <row r="4" spans="1:13" x14ac:dyDescent="0.2">
      <c r="A4" s="4"/>
      <c r="B4" s="2"/>
      <c r="C4" s="2"/>
      <c r="D4" s="4" t="s">
        <v>15</v>
      </c>
      <c r="E4" s="5"/>
      <c r="F4" s="5">
        <v>-15</v>
      </c>
      <c r="G4" s="5">
        <v>7.5</v>
      </c>
      <c r="H4" s="5">
        <v>-15</v>
      </c>
      <c r="I4" s="5">
        <v>15</v>
      </c>
      <c r="J4" s="5">
        <v>0</v>
      </c>
      <c r="K4" s="5">
        <v>-15</v>
      </c>
      <c r="L4" s="5">
        <v>-15</v>
      </c>
      <c r="M4" s="26" t="s">
        <v>49</v>
      </c>
    </row>
    <row r="5" spans="1:13" x14ac:dyDescent="0.2">
      <c r="A5" s="4" t="s">
        <v>16</v>
      </c>
      <c r="B5" s="2"/>
      <c r="C5" s="2"/>
      <c r="D5" s="4" t="s">
        <v>17</v>
      </c>
      <c r="F5" s="2">
        <f t="shared" ref="F5" si="0">F4*(-1/4)</f>
        <v>3.75</v>
      </c>
      <c r="G5" s="2">
        <f t="shared" ref="G5:L5" si="1">G4*(-1/4)</f>
        <v>-1.875</v>
      </c>
      <c r="H5" s="2">
        <f t="shared" si="1"/>
        <v>3.75</v>
      </c>
      <c r="I5" s="2">
        <f t="shared" si="1"/>
        <v>-3.75</v>
      </c>
      <c r="J5" s="2">
        <f t="shared" si="1"/>
        <v>0</v>
      </c>
      <c r="K5" s="2">
        <f t="shared" si="1"/>
        <v>3.75</v>
      </c>
      <c r="L5" s="2">
        <f t="shared" si="1"/>
        <v>3.75</v>
      </c>
    </row>
    <row r="6" spans="1:13" x14ac:dyDescent="0.2">
      <c r="A6" s="4" t="s">
        <v>18</v>
      </c>
      <c r="B6" s="5">
        <v>5</v>
      </c>
      <c r="C6" s="26" t="s">
        <v>49</v>
      </c>
      <c r="D6" s="4" t="s">
        <v>19</v>
      </c>
      <c r="E6" s="2">
        <f>B9</f>
        <v>1.25</v>
      </c>
      <c r="F6" s="2">
        <f t="shared" ref="F6" si="2">E6+F5</f>
        <v>5</v>
      </c>
      <c r="G6" s="2">
        <f t="shared" ref="G6" si="3">F6+G5</f>
        <v>3.125</v>
      </c>
      <c r="H6" s="2">
        <f t="shared" ref="H6" si="4">G6+H5</f>
        <v>6.875</v>
      </c>
      <c r="I6" s="2">
        <f t="shared" ref="I6" si="5">H6+I5</f>
        <v>3.125</v>
      </c>
      <c r="J6" s="2">
        <f t="shared" ref="J6" si="6">I6+J5</f>
        <v>3.125</v>
      </c>
      <c r="K6" s="2">
        <f t="shared" ref="K6" si="7">J6+K5</f>
        <v>6.875</v>
      </c>
      <c r="L6" s="2">
        <f t="shared" ref="L6" si="8">K6+L5</f>
        <v>10.625</v>
      </c>
    </row>
    <row r="7" spans="1:13" x14ac:dyDescent="0.2">
      <c r="A7" s="4" t="s">
        <v>20</v>
      </c>
      <c r="B7" s="5">
        <v>10</v>
      </c>
      <c r="C7" s="26" t="s">
        <v>49</v>
      </c>
      <c r="D7" s="4" t="s">
        <v>21</v>
      </c>
      <c r="E7" s="7">
        <f t="shared" ref="E7:F7" si="9">E6/$B$3</f>
        <v>4.1666666666666664E-2</v>
      </c>
      <c r="F7" s="7">
        <f t="shared" si="9"/>
        <v>0.16666666666666666</v>
      </c>
      <c r="G7" s="7">
        <f t="shared" ref="G7:L7" si="10">G6/$B$3</f>
        <v>0.10416666666666667</v>
      </c>
      <c r="H7" s="7">
        <f t="shared" si="10"/>
        <v>0.22916666666666666</v>
      </c>
      <c r="I7" s="7">
        <f t="shared" si="10"/>
        <v>0.10416666666666667</v>
      </c>
      <c r="J7" s="7">
        <f t="shared" si="10"/>
        <v>0.10416666666666667</v>
      </c>
      <c r="K7" s="7">
        <f t="shared" si="10"/>
        <v>0.22916666666666666</v>
      </c>
      <c r="L7" s="7">
        <f t="shared" si="10"/>
        <v>0.35416666666666669</v>
      </c>
    </row>
    <row r="8" spans="1:13" x14ac:dyDescent="0.2">
      <c r="A8" s="4"/>
      <c r="C8" s="2"/>
      <c r="D8" s="4" t="s">
        <v>22</v>
      </c>
      <c r="E8" s="2">
        <f>-$B$2</f>
        <v>-15</v>
      </c>
      <c r="F8" s="2">
        <f t="shared" ref="F8:L8" si="11">-$B$2</f>
        <v>-15</v>
      </c>
      <c r="G8" s="2">
        <f t="shared" si="11"/>
        <v>-15</v>
      </c>
      <c r="H8" s="2">
        <f t="shared" si="11"/>
        <v>-15</v>
      </c>
      <c r="I8" s="2">
        <f t="shared" si="11"/>
        <v>-15</v>
      </c>
      <c r="J8" s="2">
        <f t="shared" si="11"/>
        <v>-15</v>
      </c>
      <c r="K8" s="2">
        <f t="shared" si="11"/>
        <v>-15</v>
      </c>
      <c r="L8" s="2">
        <f t="shared" si="11"/>
        <v>-15</v>
      </c>
    </row>
    <row r="9" spans="1:13" x14ac:dyDescent="0.2">
      <c r="A9" s="4" t="s">
        <v>23</v>
      </c>
      <c r="B9" s="5">
        <v>1.25</v>
      </c>
      <c r="C9" s="26" t="s">
        <v>49</v>
      </c>
      <c r="D9" s="4" t="s">
        <v>24</v>
      </c>
      <c r="E9" s="2">
        <f>$B$2</f>
        <v>15</v>
      </c>
      <c r="F9" s="2">
        <f t="shared" ref="F9:L9" si="12">$B$2</f>
        <v>15</v>
      </c>
      <c r="G9" s="2">
        <f t="shared" si="12"/>
        <v>15</v>
      </c>
      <c r="H9" s="2">
        <f t="shared" si="12"/>
        <v>15</v>
      </c>
      <c r="I9" s="2">
        <f t="shared" si="12"/>
        <v>15</v>
      </c>
      <c r="J9" s="2">
        <f t="shared" si="12"/>
        <v>15</v>
      </c>
      <c r="K9" s="2">
        <f t="shared" si="12"/>
        <v>15</v>
      </c>
      <c r="L9" s="2">
        <f t="shared" si="12"/>
        <v>15</v>
      </c>
    </row>
    <row r="10" spans="1:13" x14ac:dyDescent="0.2">
      <c r="A10" s="4"/>
      <c r="C10" s="2"/>
      <c r="D10" s="4" t="s">
        <v>25</v>
      </c>
      <c r="E10" s="2">
        <f>$B$3</f>
        <v>30</v>
      </c>
      <c r="F10" s="2">
        <f t="shared" ref="F10:L10" si="13">$B$3</f>
        <v>30</v>
      </c>
      <c r="G10" s="2">
        <f t="shared" si="13"/>
        <v>30</v>
      </c>
      <c r="H10" s="2">
        <f t="shared" si="13"/>
        <v>30</v>
      </c>
      <c r="I10" s="2">
        <f t="shared" si="13"/>
        <v>30</v>
      </c>
      <c r="J10" s="2">
        <f t="shared" si="13"/>
        <v>30</v>
      </c>
      <c r="K10" s="2">
        <f t="shared" si="13"/>
        <v>30</v>
      </c>
      <c r="L10" s="2">
        <f t="shared" si="13"/>
        <v>30</v>
      </c>
    </row>
    <row r="11" spans="1:13" x14ac:dyDescent="0.2">
      <c r="A11" s="4" t="s">
        <v>26</v>
      </c>
    </row>
    <row r="12" spans="1:13" x14ac:dyDescent="0.2">
      <c r="A12" s="4" t="s">
        <v>27</v>
      </c>
    </row>
    <row r="14" spans="1:13" ht="19" x14ac:dyDescent="0.25">
      <c r="D14" s="46" t="s">
        <v>28</v>
      </c>
      <c r="E14" s="46"/>
      <c r="F14" s="46"/>
      <c r="G14" s="46"/>
      <c r="H14" s="46"/>
      <c r="I14" s="46"/>
      <c r="J14" s="46"/>
      <c r="K14" s="46"/>
      <c r="L14" s="46"/>
    </row>
    <row r="16" spans="1:13" x14ac:dyDescent="0.2">
      <c r="E16" s="50" t="s">
        <v>52</v>
      </c>
      <c r="M16" s="8"/>
    </row>
    <row r="17" spans="3:13" x14ac:dyDescent="0.2">
      <c r="C17" s="47" t="s">
        <v>29</v>
      </c>
      <c r="D17" s="4" t="s">
        <v>3</v>
      </c>
      <c r="E17" s="4" t="s">
        <v>4</v>
      </c>
      <c r="F17" s="10" t="s">
        <v>5</v>
      </c>
      <c r="G17" s="63" t="s">
        <v>6</v>
      </c>
      <c r="H17" s="4" t="s">
        <v>7</v>
      </c>
      <c r="I17" s="4" t="s">
        <v>8</v>
      </c>
      <c r="J17" s="37" t="s">
        <v>9</v>
      </c>
      <c r="K17" s="4" t="s">
        <v>10</v>
      </c>
      <c r="L17" s="4" t="s">
        <v>11</v>
      </c>
    </row>
    <row r="18" spans="3:13" x14ac:dyDescent="0.2">
      <c r="C18" s="48"/>
      <c r="D18" s="4" t="s">
        <v>50</v>
      </c>
      <c r="E18" s="2"/>
      <c r="F18" s="27">
        <f>F4</f>
        <v>-15</v>
      </c>
      <c r="G18" s="53">
        <f>G4</f>
        <v>7.5</v>
      </c>
      <c r="H18" s="28">
        <f>IF(H4&lt;0,MAX(H4,H33),MIN(H4,H34))</f>
        <v>-5</v>
      </c>
      <c r="I18" s="28">
        <f>IF(I4&lt;0,MAX(I4,I33),MIN(I4,I34))</f>
        <v>5</v>
      </c>
      <c r="J18" s="38">
        <f>IF(J4&lt;0,MAX(J4,J33),MIN(J4,J34))</f>
        <v>0</v>
      </c>
      <c r="K18" s="28">
        <f>K4</f>
        <v>-15</v>
      </c>
      <c r="L18" s="28">
        <f t="shared" ref="L18" si="14">L4</f>
        <v>-15</v>
      </c>
      <c r="M18" s="8" t="s">
        <v>30</v>
      </c>
    </row>
    <row r="19" spans="3:13" x14ac:dyDescent="0.2">
      <c r="C19" s="48"/>
      <c r="D19" s="2" t="s">
        <v>31</v>
      </c>
      <c r="E19" s="29"/>
      <c r="F19" s="13">
        <f t="shared" ref="F19" si="15">F27*(F35/$B$3)</f>
        <v>1.25</v>
      </c>
      <c r="G19" s="51">
        <f t="shared" ref="G19" si="16">G27*(G35/$B$3)</f>
        <v>-0.625</v>
      </c>
      <c r="H19" s="29">
        <f t="shared" ref="H19:L19" si="17">H18*(-1/4)</f>
        <v>1.25</v>
      </c>
      <c r="I19" s="29">
        <f t="shared" si="17"/>
        <v>-1.25</v>
      </c>
      <c r="J19" s="39">
        <f t="shared" si="17"/>
        <v>0</v>
      </c>
      <c r="K19" s="29">
        <f t="shared" si="17"/>
        <v>3.75</v>
      </c>
      <c r="L19" s="29">
        <f t="shared" si="17"/>
        <v>3.75</v>
      </c>
      <c r="M19" s="8"/>
    </row>
    <row r="20" spans="3:13" x14ac:dyDescent="0.2">
      <c r="C20" s="48"/>
      <c r="D20" s="2" t="s">
        <v>32</v>
      </c>
      <c r="E20" s="29">
        <f>E6</f>
        <v>1.25</v>
      </c>
      <c r="F20" s="13">
        <f>F28*(F35/$B$3)</f>
        <v>1.6666666666666665</v>
      </c>
      <c r="G20" s="51">
        <f t="shared" ref="G20" si="18">F20+G19</f>
        <v>1.0416666666666665</v>
      </c>
      <c r="H20" s="29">
        <f t="shared" ref="H20" si="19">G20+H19</f>
        <v>2.2916666666666665</v>
      </c>
      <c r="I20" s="29">
        <f t="shared" ref="I20" si="20">H20+I19</f>
        <v>1.0416666666666665</v>
      </c>
      <c r="J20" s="39">
        <f>I20+J19</f>
        <v>1.0416666666666665</v>
      </c>
      <c r="K20" s="29">
        <f>J28+K19</f>
        <v>6.875</v>
      </c>
      <c r="L20" s="29">
        <f>K20+L19</f>
        <v>10.625</v>
      </c>
      <c r="M20" s="8" t="s">
        <v>33</v>
      </c>
    </row>
    <row r="21" spans="3:13" x14ac:dyDescent="0.2">
      <c r="C21" s="48"/>
      <c r="D21" s="15" t="s">
        <v>34</v>
      </c>
      <c r="E21" s="30"/>
      <c r="F21" s="16">
        <f>F20/F35</f>
        <v>0.16666666666666666</v>
      </c>
      <c r="G21" s="52">
        <f t="shared" ref="G21:L21" si="21">G20/G35</f>
        <v>0.10416666666666666</v>
      </c>
      <c r="H21" s="30">
        <f t="shared" si="21"/>
        <v>0.22916666666666666</v>
      </c>
      <c r="I21" s="30">
        <f t="shared" si="21"/>
        <v>0.10416666666666666</v>
      </c>
      <c r="J21" s="40">
        <f>J20/J35</f>
        <v>0.10416666666666666</v>
      </c>
      <c r="K21" s="30">
        <f t="shared" si="21"/>
        <v>0.22916666666666666</v>
      </c>
      <c r="L21" s="30">
        <f t="shared" si="21"/>
        <v>0.35416666666666669</v>
      </c>
      <c r="M21" s="8" t="s">
        <v>35</v>
      </c>
    </row>
    <row r="22" spans="3:13" x14ac:dyDescent="0.2">
      <c r="F22" s="12"/>
      <c r="G22" s="64"/>
      <c r="J22" s="41"/>
      <c r="K22" s="2"/>
    </row>
    <row r="23" spans="3:13" x14ac:dyDescent="0.2">
      <c r="C23" s="47" t="s">
        <v>36</v>
      </c>
      <c r="D23" s="2" t="s">
        <v>37</v>
      </c>
      <c r="E23" s="31"/>
      <c r="F23" s="19">
        <f>F27*(($B$3-F35)/$B$3)</f>
        <v>2.5</v>
      </c>
      <c r="G23" s="54">
        <f t="shared" ref="G23" si="22">G27*(($B$3-G35)/$B$3)</f>
        <v>-1.25</v>
      </c>
      <c r="H23" s="31">
        <v>0</v>
      </c>
      <c r="I23" s="31">
        <v>0</v>
      </c>
      <c r="J23" s="42">
        <v>0</v>
      </c>
      <c r="K23" s="2">
        <v>0</v>
      </c>
      <c r="L23" s="2">
        <v>0</v>
      </c>
    </row>
    <row r="24" spans="3:13" x14ac:dyDescent="0.2">
      <c r="C24" s="48"/>
      <c r="D24" s="2" t="s">
        <v>38</v>
      </c>
      <c r="E24" s="31"/>
      <c r="F24" s="19">
        <f>F28*(($B$3-F35)/$B$3)</f>
        <v>3.333333333333333</v>
      </c>
      <c r="G24" s="54">
        <f t="shared" ref="G24" si="23">F24+G23</f>
        <v>2.083333333333333</v>
      </c>
      <c r="H24" s="31">
        <f t="shared" ref="H24" si="24">G24</f>
        <v>2.083333333333333</v>
      </c>
      <c r="I24" s="31">
        <f t="shared" ref="I24" si="25">H24</f>
        <v>2.083333333333333</v>
      </c>
      <c r="J24" s="42">
        <f t="shared" ref="J24" si="26">I24</f>
        <v>2.083333333333333</v>
      </c>
      <c r="K24" s="2">
        <v>0</v>
      </c>
      <c r="L24" s="2">
        <v>0</v>
      </c>
    </row>
    <row r="25" spans="3:13" x14ac:dyDescent="0.2">
      <c r="C25" s="48"/>
      <c r="D25" s="2" t="s">
        <v>39</v>
      </c>
      <c r="E25" s="32"/>
      <c r="F25" s="21">
        <f>F24/($B$3-F35)</f>
        <v>0.16666666666666666</v>
      </c>
      <c r="G25" s="55">
        <f t="shared" ref="G25:J25" si="27">G24/($B$3-G35)</f>
        <v>0.10416666666666666</v>
      </c>
      <c r="H25" s="32">
        <f t="shared" si="27"/>
        <v>0.10416666666666666</v>
      </c>
      <c r="I25" s="32">
        <f t="shared" si="27"/>
        <v>0.10416666666666666</v>
      </c>
      <c r="J25" s="43">
        <f t="shared" si="27"/>
        <v>0.10416666666666666</v>
      </c>
      <c r="K25" s="2">
        <v>0</v>
      </c>
      <c r="L25" s="2">
        <v>0</v>
      </c>
    </row>
    <row r="26" spans="3:13" x14ac:dyDescent="0.2">
      <c r="F26" s="12"/>
      <c r="G26" s="62"/>
      <c r="J26" s="41"/>
      <c r="K26" s="2"/>
    </row>
    <row r="27" spans="3:13" x14ac:dyDescent="0.2">
      <c r="C27" s="47" t="s">
        <v>40</v>
      </c>
      <c r="D27" s="4" t="s">
        <v>17</v>
      </c>
      <c r="F27" s="12">
        <f t="shared" ref="F27" si="28">F18*(-1/4)</f>
        <v>3.75</v>
      </c>
      <c r="G27" s="18">
        <f t="shared" ref="G27:L27" si="29">G18*(-1/4)</f>
        <v>-1.875</v>
      </c>
      <c r="H27" s="2">
        <f t="shared" si="29"/>
        <v>1.25</v>
      </c>
      <c r="I27" s="2">
        <f t="shared" si="29"/>
        <v>-1.25</v>
      </c>
      <c r="J27" s="44">
        <f t="shared" si="29"/>
        <v>0</v>
      </c>
      <c r="K27" s="2">
        <f t="shared" si="29"/>
        <v>3.75</v>
      </c>
      <c r="L27" s="2">
        <f t="shared" si="29"/>
        <v>3.75</v>
      </c>
    </row>
    <row r="28" spans="3:13" x14ac:dyDescent="0.2">
      <c r="C28" s="48"/>
      <c r="D28" s="4" t="s">
        <v>41</v>
      </c>
      <c r="E28" s="2">
        <f>E6</f>
        <v>1.25</v>
      </c>
      <c r="F28" s="12">
        <f t="shared" ref="F28" si="30">E28+F27</f>
        <v>5</v>
      </c>
      <c r="G28" s="18">
        <f t="shared" ref="G28" si="31">F28+G27</f>
        <v>3.125</v>
      </c>
      <c r="H28" s="2">
        <f t="shared" ref="H28" si="32">G28+H27</f>
        <v>4.375</v>
      </c>
      <c r="I28" s="2">
        <f t="shared" ref="I28" si="33">H28+I27</f>
        <v>3.125</v>
      </c>
      <c r="J28" s="44">
        <f t="shared" ref="J28" si="34">I28+J27</f>
        <v>3.125</v>
      </c>
      <c r="K28" s="2">
        <f t="shared" ref="K28" si="35">J28+K27</f>
        <v>6.875</v>
      </c>
      <c r="L28" s="2">
        <f t="shared" ref="L28" si="36">K28+L27</f>
        <v>10.625</v>
      </c>
    </row>
    <row r="29" spans="3:13" x14ac:dyDescent="0.2">
      <c r="C29" s="48"/>
      <c r="D29" s="4" t="s">
        <v>42</v>
      </c>
      <c r="E29" s="33"/>
      <c r="F29" s="23">
        <f t="shared" ref="F29" si="37">F28/$B$3</f>
        <v>0.16666666666666666</v>
      </c>
      <c r="G29" s="24">
        <f t="shared" ref="G29:L29" si="38">G28/$B$3</f>
        <v>0.10416666666666667</v>
      </c>
      <c r="H29" s="34">
        <f t="shared" si="38"/>
        <v>0.14583333333333334</v>
      </c>
      <c r="I29" s="34">
        <f t="shared" si="38"/>
        <v>0.10416666666666667</v>
      </c>
      <c r="J29" s="45">
        <f t="shared" si="38"/>
        <v>0.10416666666666667</v>
      </c>
      <c r="K29" s="35">
        <f t="shared" si="38"/>
        <v>0.22916666666666666</v>
      </c>
      <c r="L29" s="35">
        <f t="shared" si="38"/>
        <v>0.35416666666666669</v>
      </c>
    </row>
    <row r="30" spans="3:13" ht="16" x14ac:dyDescent="0.2">
      <c r="C30" s="9"/>
      <c r="D30" s="4"/>
      <c r="E30" s="2"/>
      <c r="F30" s="12"/>
      <c r="G30" s="18"/>
      <c r="H30" s="2"/>
      <c r="I30" s="2"/>
      <c r="J30" s="44"/>
      <c r="K30" s="2"/>
      <c r="L30" s="2"/>
    </row>
    <row r="31" spans="3:13" x14ac:dyDescent="0.2">
      <c r="C31" s="47" t="s">
        <v>43</v>
      </c>
      <c r="D31" s="4" t="s">
        <v>44</v>
      </c>
      <c r="E31" s="2">
        <f>-$B$2</f>
        <v>-15</v>
      </c>
      <c r="F31" s="12">
        <f>MIN(F33,F4)</f>
        <v>-15</v>
      </c>
      <c r="G31" s="18">
        <f t="shared" ref="G31:J31" si="39">MIN(G33,G4)</f>
        <v>-5</v>
      </c>
      <c r="H31" s="2">
        <f>-$B$6</f>
        <v>-5</v>
      </c>
      <c r="I31" s="2">
        <f t="shared" ref="I31:J31" si="40">-$B$6</f>
        <v>-5</v>
      </c>
      <c r="J31" s="44">
        <f t="shared" si="40"/>
        <v>-5</v>
      </c>
      <c r="K31" s="2">
        <f t="shared" ref="K31:L31" si="41">-$B$2</f>
        <v>-15</v>
      </c>
      <c r="L31" s="2">
        <f t="shared" si="41"/>
        <v>-15</v>
      </c>
    </row>
    <row r="32" spans="3:13" x14ac:dyDescent="0.2">
      <c r="C32" s="48"/>
      <c r="D32" s="4" t="s">
        <v>45</v>
      </c>
      <c r="E32" s="2">
        <f>$B$2</f>
        <v>15</v>
      </c>
      <c r="F32" s="12">
        <f>MAX(F34,F4)</f>
        <v>5</v>
      </c>
      <c r="G32" s="18">
        <f t="shared" ref="G32:J32" si="42">MAX(G34,G4)</f>
        <v>7.5</v>
      </c>
      <c r="H32" s="2">
        <f>$B$6</f>
        <v>5</v>
      </c>
      <c r="I32" s="2">
        <f t="shared" ref="I32:J34" si="43">$B$6</f>
        <v>5</v>
      </c>
      <c r="J32" s="44">
        <f t="shared" si="43"/>
        <v>5</v>
      </c>
      <c r="K32" s="2">
        <f t="shared" ref="K32:L32" si="44">$B$2</f>
        <v>15</v>
      </c>
      <c r="L32" s="2">
        <f t="shared" si="44"/>
        <v>15</v>
      </c>
    </row>
    <row r="33" spans="3:12" x14ac:dyDescent="0.2">
      <c r="C33" s="48"/>
      <c r="D33" s="4" t="s">
        <v>22</v>
      </c>
      <c r="E33" s="2">
        <f>-$B$2</f>
        <v>-15</v>
      </c>
      <c r="F33" s="12">
        <f t="shared" ref="F33:J33" si="45">-$B$6</f>
        <v>-5</v>
      </c>
      <c r="G33" s="18">
        <f t="shared" si="45"/>
        <v>-5</v>
      </c>
      <c r="H33" s="2">
        <f t="shared" si="45"/>
        <v>-5</v>
      </c>
      <c r="I33" s="2">
        <f t="shared" si="45"/>
        <v>-5</v>
      </c>
      <c r="J33" s="44">
        <f t="shared" si="45"/>
        <v>-5</v>
      </c>
      <c r="K33" s="2">
        <f t="shared" ref="K33:L33" si="46">-$B$2</f>
        <v>-15</v>
      </c>
      <c r="L33" s="2">
        <f t="shared" si="46"/>
        <v>-15</v>
      </c>
    </row>
    <row r="34" spans="3:12" x14ac:dyDescent="0.2">
      <c r="C34" s="48"/>
      <c r="D34" s="4" t="s">
        <v>24</v>
      </c>
      <c r="E34" s="2">
        <f>$B$2</f>
        <v>15</v>
      </c>
      <c r="F34" s="12">
        <f t="shared" ref="F34:G34" si="47">$B$6</f>
        <v>5</v>
      </c>
      <c r="G34" s="18">
        <f t="shared" si="47"/>
        <v>5</v>
      </c>
      <c r="H34" s="2">
        <f>$B$6</f>
        <v>5</v>
      </c>
      <c r="I34" s="2">
        <f t="shared" si="43"/>
        <v>5</v>
      </c>
      <c r="J34" s="44">
        <f t="shared" si="43"/>
        <v>5</v>
      </c>
      <c r="K34" s="2">
        <f t="shared" ref="K34:L34" si="48">$B$2</f>
        <v>15</v>
      </c>
      <c r="L34" s="2">
        <f t="shared" si="48"/>
        <v>15</v>
      </c>
    </row>
    <row r="35" spans="3:12" x14ac:dyDescent="0.2">
      <c r="C35" s="48"/>
      <c r="D35" s="4" t="s">
        <v>25</v>
      </c>
      <c r="E35" s="2">
        <f>$B$3</f>
        <v>30</v>
      </c>
      <c r="F35" s="12">
        <f t="shared" ref="F35:G35" si="49">$B$7</f>
        <v>10</v>
      </c>
      <c r="G35" s="18">
        <f t="shared" si="49"/>
        <v>10</v>
      </c>
      <c r="H35" s="2">
        <f>$B$7</f>
        <v>10</v>
      </c>
      <c r="I35" s="2">
        <f t="shared" ref="I35:J35" si="50">$B$7</f>
        <v>10</v>
      </c>
      <c r="J35" s="44">
        <f t="shared" si="50"/>
        <v>10</v>
      </c>
      <c r="K35" s="2">
        <f t="shared" ref="K35:L35" si="51">$B$3</f>
        <v>30</v>
      </c>
      <c r="L35" s="2">
        <f t="shared" si="51"/>
        <v>30</v>
      </c>
    </row>
    <row r="37" spans="3:12" x14ac:dyDescent="0.2">
      <c r="F37" s="25" t="s">
        <v>46</v>
      </c>
      <c r="H37" s="25" t="s">
        <v>47</v>
      </c>
    </row>
    <row r="39" spans="3:12" x14ac:dyDescent="0.2">
      <c r="D39" t="s">
        <v>51</v>
      </c>
    </row>
  </sheetData>
  <mergeCells count="6">
    <mergeCell ref="D2:L2"/>
    <mergeCell ref="D14:L14"/>
    <mergeCell ref="C17:C21"/>
    <mergeCell ref="C23:C25"/>
    <mergeCell ref="C27:C29"/>
    <mergeCell ref="C31:C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A0C1E-378D-2644-B73E-07E33A2FF451}">
  <dimension ref="A1:P39"/>
  <sheetViews>
    <sheetView zoomScale="130" zoomScaleNormal="130" workbookViewId="0">
      <selection activeCell="H17" sqref="H17"/>
    </sheetView>
  </sheetViews>
  <sheetFormatPr baseColWidth="10" defaultColWidth="8.83203125" defaultRowHeight="15" x14ac:dyDescent="0.2"/>
  <cols>
    <col min="1" max="1" width="25.1640625" bestFit="1" customWidth="1"/>
    <col min="2" max="2" width="21.1640625" bestFit="1" customWidth="1"/>
    <col min="3" max="3" width="6.1640625" bestFit="1" customWidth="1"/>
    <col min="4" max="5" width="6.1640625" customWidth="1"/>
    <col min="6" max="6" width="21.33203125" bestFit="1" customWidth="1"/>
    <col min="7" max="7" width="34.6640625" bestFit="1" customWidth="1"/>
    <col min="16" max="16" width="20.33203125" bestFit="1" customWidth="1"/>
  </cols>
  <sheetData>
    <row r="1" spans="1:16" ht="16" x14ac:dyDescent="0.2">
      <c r="A1" s="1"/>
      <c r="B1" s="1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</row>
    <row r="2" spans="1:16" ht="19" x14ac:dyDescent="0.25">
      <c r="A2" s="4" t="s">
        <v>0</v>
      </c>
      <c r="B2" s="5">
        <v>15</v>
      </c>
      <c r="C2" s="26" t="s">
        <v>49</v>
      </c>
      <c r="D2" s="26"/>
      <c r="E2" s="26"/>
      <c r="F2" s="26"/>
      <c r="G2" s="46" t="s">
        <v>1</v>
      </c>
      <c r="H2" s="46"/>
      <c r="I2" s="46"/>
      <c r="J2" s="46"/>
      <c r="K2" s="46"/>
      <c r="L2" s="46"/>
      <c r="M2" s="46"/>
      <c r="N2" s="46"/>
      <c r="O2" s="46"/>
    </row>
    <row r="3" spans="1:16" x14ac:dyDescent="0.2">
      <c r="A3" s="4" t="s">
        <v>2</v>
      </c>
      <c r="B3" s="5">
        <v>30</v>
      </c>
      <c r="C3" s="26" t="s">
        <v>49</v>
      </c>
      <c r="D3" s="26"/>
      <c r="E3" s="26"/>
      <c r="F3" s="26"/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65" t="s">
        <v>9</v>
      </c>
      <c r="N3" s="65" t="s">
        <v>10</v>
      </c>
      <c r="O3" s="4" t="s">
        <v>11</v>
      </c>
    </row>
    <row r="4" spans="1:16" x14ac:dyDescent="0.2">
      <c r="A4" s="4"/>
      <c r="B4" s="2"/>
      <c r="C4" s="2"/>
      <c r="D4" s="2"/>
      <c r="E4" s="2"/>
      <c r="F4" s="2"/>
      <c r="G4" s="4" t="s">
        <v>15</v>
      </c>
      <c r="H4" s="5"/>
      <c r="I4" s="5">
        <v>-15</v>
      </c>
      <c r="J4" s="5">
        <v>15</v>
      </c>
      <c r="K4" s="5">
        <v>-15</v>
      </c>
      <c r="L4" s="5">
        <v>15</v>
      </c>
      <c r="M4" s="5">
        <v>0</v>
      </c>
      <c r="N4" s="5">
        <v>-15</v>
      </c>
      <c r="O4" s="5">
        <v>-15</v>
      </c>
      <c r="P4" s="26" t="s">
        <v>49</v>
      </c>
    </row>
    <row r="5" spans="1:16" x14ac:dyDescent="0.2">
      <c r="A5" s="4" t="s">
        <v>16</v>
      </c>
      <c r="B5" s="2"/>
      <c r="C5" s="2"/>
      <c r="D5" s="2"/>
      <c r="E5" s="2"/>
      <c r="F5" s="2"/>
      <c r="G5" s="4" t="s">
        <v>17</v>
      </c>
      <c r="I5" s="2">
        <f t="shared" ref="I5" si="0">I4*(-1/4)</f>
        <v>3.75</v>
      </c>
      <c r="J5" s="2">
        <f t="shared" ref="J5:O5" si="1">J4*(-1/4)</f>
        <v>-3.75</v>
      </c>
      <c r="K5" s="2">
        <f t="shared" si="1"/>
        <v>3.75</v>
      </c>
      <c r="L5" s="2">
        <f t="shared" si="1"/>
        <v>-3.75</v>
      </c>
      <c r="M5" s="2">
        <f t="shared" si="1"/>
        <v>0</v>
      </c>
      <c r="N5" s="2">
        <f t="shared" si="1"/>
        <v>3.75</v>
      </c>
      <c r="O5" s="2">
        <f t="shared" si="1"/>
        <v>3.75</v>
      </c>
    </row>
    <row r="6" spans="1:16" x14ac:dyDescent="0.2">
      <c r="A6" s="4" t="s">
        <v>18</v>
      </c>
      <c r="B6" s="5">
        <v>5</v>
      </c>
      <c r="C6" s="26" t="s">
        <v>49</v>
      </c>
      <c r="D6" s="26"/>
      <c r="E6" s="26"/>
      <c r="F6" s="26"/>
      <c r="G6" s="4" t="s">
        <v>19</v>
      </c>
      <c r="H6" s="2">
        <f>B9</f>
        <v>1.25</v>
      </c>
      <c r="I6" s="2">
        <f t="shared" ref="I6" si="2">H6+I5</f>
        <v>5</v>
      </c>
      <c r="J6" s="2">
        <f t="shared" ref="J6" si="3">I6+J5</f>
        <v>1.25</v>
      </c>
      <c r="K6" s="2">
        <f t="shared" ref="K6" si="4">J6+K5</f>
        <v>5</v>
      </c>
      <c r="L6" s="2">
        <f t="shared" ref="L6" si="5">K6+L5</f>
        <v>1.25</v>
      </c>
      <c r="M6" s="2">
        <f t="shared" ref="M6" si="6">L6+M5</f>
        <v>1.25</v>
      </c>
      <c r="N6" s="2">
        <f t="shared" ref="N6" si="7">M6+N5</f>
        <v>5</v>
      </c>
      <c r="O6" s="2">
        <f t="shared" ref="O6" si="8">N6+O5</f>
        <v>8.75</v>
      </c>
    </row>
    <row r="7" spans="1:16" x14ac:dyDescent="0.2">
      <c r="A7" s="4" t="s">
        <v>20</v>
      </c>
      <c r="B7" s="5">
        <v>10</v>
      </c>
      <c r="C7" s="26" t="s">
        <v>49</v>
      </c>
      <c r="D7" s="26"/>
      <c r="E7" s="26"/>
      <c r="F7" s="26"/>
      <c r="G7" s="4" t="s">
        <v>21</v>
      </c>
      <c r="H7" s="7">
        <f>H6/$B$3</f>
        <v>4.1666666666666664E-2</v>
      </c>
      <c r="I7" s="7">
        <f>I6/$B$3</f>
        <v>0.16666666666666666</v>
      </c>
      <c r="J7" s="7">
        <f t="shared" ref="J7:O7" si="9">J6/$B$3</f>
        <v>4.1666666666666664E-2</v>
      </c>
      <c r="K7" s="7">
        <f t="shared" si="9"/>
        <v>0.16666666666666666</v>
      </c>
      <c r="L7" s="7">
        <f t="shared" si="9"/>
        <v>4.1666666666666664E-2</v>
      </c>
      <c r="M7" s="7">
        <f t="shared" si="9"/>
        <v>4.1666666666666664E-2</v>
      </c>
      <c r="N7" s="7">
        <f t="shared" si="9"/>
        <v>0.16666666666666666</v>
      </c>
      <c r="O7" s="7">
        <f t="shared" si="9"/>
        <v>0.29166666666666669</v>
      </c>
    </row>
    <row r="8" spans="1:16" x14ac:dyDescent="0.2">
      <c r="A8" s="4"/>
      <c r="C8" s="2"/>
      <c r="D8" s="2"/>
      <c r="E8" s="2"/>
      <c r="F8" s="2"/>
      <c r="G8" s="4" t="s">
        <v>22</v>
      </c>
      <c r="H8" s="2">
        <f>-$B$2</f>
        <v>-15</v>
      </c>
      <c r="I8" s="2">
        <f>-$B$2</f>
        <v>-15</v>
      </c>
      <c r="J8" s="2">
        <f>-$B$2</f>
        <v>-15</v>
      </c>
      <c r="K8" s="2">
        <f>-$B$2</f>
        <v>-15</v>
      </c>
      <c r="L8" s="2">
        <f>-$B$2</f>
        <v>-15</v>
      </c>
      <c r="M8" s="2">
        <f>-$B$2</f>
        <v>-15</v>
      </c>
      <c r="N8" s="2">
        <f>-$B$2</f>
        <v>-15</v>
      </c>
      <c r="O8" s="2">
        <f>-$B$2</f>
        <v>-15</v>
      </c>
    </row>
    <row r="9" spans="1:16" x14ac:dyDescent="0.2">
      <c r="A9" s="4" t="s">
        <v>23</v>
      </c>
      <c r="B9" s="5">
        <v>1.25</v>
      </c>
      <c r="C9" s="26" t="s">
        <v>49</v>
      </c>
      <c r="D9" s="26"/>
      <c r="E9" s="26"/>
      <c r="F9" s="26"/>
      <c r="G9" s="4" t="s">
        <v>24</v>
      </c>
      <c r="H9" s="2">
        <f>$B$2</f>
        <v>15</v>
      </c>
      <c r="I9" s="2">
        <f>$B$2</f>
        <v>15</v>
      </c>
      <c r="J9" s="2">
        <f>$B$2</f>
        <v>15</v>
      </c>
      <c r="K9" s="2">
        <f>$B$2</f>
        <v>15</v>
      </c>
      <c r="L9" s="2">
        <f>$B$2</f>
        <v>15</v>
      </c>
      <c r="M9" s="2">
        <f>$B$2</f>
        <v>15</v>
      </c>
      <c r="N9" s="2">
        <f>$B$2</f>
        <v>15</v>
      </c>
      <c r="O9" s="2">
        <f>$B$2</f>
        <v>15</v>
      </c>
    </row>
    <row r="10" spans="1:16" x14ac:dyDescent="0.2">
      <c r="A10" s="4"/>
      <c r="C10" s="2"/>
      <c r="D10" s="2"/>
      <c r="E10" s="2"/>
      <c r="F10" s="2"/>
      <c r="G10" s="4" t="s">
        <v>25</v>
      </c>
      <c r="H10" s="2">
        <f>$B$3</f>
        <v>30</v>
      </c>
      <c r="I10" s="2">
        <f>$B$3</f>
        <v>30</v>
      </c>
      <c r="J10" s="2">
        <f>$B$3</f>
        <v>30</v>
      </c>
      <c r="K10" s="2">
        <f>$B$3</f>
        <v>30</v>
      </c>
      <c r="L10" s="2">
        <f>$B$3</f>
        <v>30</v>
      </c>
      <c r="M10" s="2">
        <f>$B$3</f>
        <v>30</v>
      </c>
      <c r="N10" s="2">
        <f>$B$3</f>
        <v>30</v>
      </c>
      <c r="O10" s="2">
        <f>$B$3</f>
        <v>30</v>
      </c>
    </row>
    <row r="11" spans="1:16" x14ac:dyDescent="0.2">
      <c r="A11" s="4" t="s">
        <v>26</v>
      </c>
    </row>
    <row r="12" spans="1:16" x14ac:dyDescent="0.2">
      <c r="A12" s="4" t="s">
        <v>27</v>
      </c>
    </row>
    <row r="14" spans="1:16" ht="19" x14ac:dyDescent="0.25">
      <c r="G14" s="46" t="s">
        <v>28</v>
      </c>
      <c r="H14" s="46"/>
      <c r="I14" s="46"/>
      <c r="J14" s="46"/>
      <c r="K14" s="46"/>
      <c r="L14" s="46"/>
      <c r="M14" s="46"/>
      <c r="N14" s="46"/>
      <c r="O14" s="46"/>
    </row>
    <row r="16" spans="1:16" x14ac:dyDescent="0.2">
      <c r="H16" s="50" t="s">
        <v>53</v>
      </c>
      <c r="P16" s="8"/>
    </row>
    <row r="17" spans="6:16" x14ac:dyDescent="0.2">
      <c r="F17" s="47" t="s">
        <v>29</v>
      </c>
      <c r="G17" s="4" t="s">
        <v>3</v>
      </c>
      <c r="H17" s="4" t="s">
        <v>4</v>
      </c>
      <c r="I17" s="10" t="s">
        <v>5</v>
      </c>
      <c r="J17" s="63" t="s">
        <v>6</v>
      </c>
      <c r="K17" s="4" t="s">
        <v>7</v>
      </c>
      <c r="L17" s="4" t="s">
        <v>8</v>
      </c>
      <c r="M17" s="37" t="s">
        <v>9</v>
      </c>
      <c r="N17" s="4" t="s">
        <v>10</v>
      </c>
      <c r="O17" s="4" t="s">
        <v>11</v>
      </c>
    </row>
    <row r="18" spans="6:16" x14ac:dyDescent="0.2">
      <c r="F18" s="48"/>
      <c r="G18" s="4" t="s">
        <v>50</v>
      </c>
      <c r="H18" s="2"/>
      <c r="I18" s="27">
        <f>I4</f>
        <v>-15</v>
      </c>
      <c r="J18" s="49">
        <v>7.5</v>
      </c>
      <c r="K18" s="28">
        <f>IF(K4&lt;0,MAX(K4,K33),MIN(K4,K34))</f>
        <v>-5</v>
      </c>
      <c r="L18" s="28">
        <f>IF(L4&lt;0,MAX(L4,L33),MIN(L4,L34))</f>
        <v>5</v>
      </c>
      <c r="M18" s="38">
        <f>IF(M4&lt;0,MAX(M4,M33),MIN(M4,M34))</f>
        <v>0</v>
      </c>
      <c r="N18" s="28">
        <f>N4</f>
        <v>-15</v>
      </c>
      <c r="O18" s="28">
        <f t="shared" ref="O18" si="10">O4</f>
        <v>-15</v>
      </c>
      <c r="P18" s="8" t="s">
        <v>30</v>
      </c>
    </row>
    <row r="19" spans="6:16" x14ac:dyDescent="0.2">
      <c r="F19" s="48"/>
      <c r="G19" s="2" t="s">
        <v>31</v>
      </c>
      <c r="H19" s="29"/>
      <c r="I19" s="13">
        <f>I27*(I35/$B$3)</f>
        <v>1.25</v>
      </c>
      <c r="J19" s="51">
        <v>-1.25</v>
      </c>
      <c r="K19" s="29">
        <f t="shared" ref="K19:O19" si="11">K18*(-1/4)</f>
        <v>1.25</v>
      </c>
      <c r="L19" s="29">
        <f t="shared" si="11"/>
        <v>-1.25</v>
      </c>
      <c r="M19" s="39">
        <f t="shared" si="11"/>
        <v>0</v>
      </c>
      <c r="N19" s="29">
        <f t="shared" si="11"/>
        <v>3.75</v>
      </c>
      <c r="O19" s="29">
        <f t="shared" si="11"/>
        <v>3.75</v>
      </c>
      <c r="P19" s="8"/>
    </row>
    <row r="20" spans="6:16" x14ac:dyDescent="0.2">
      <c r="F20" s="48"/>
      <c r="G20" s="2" t="s">
        <v>32</v>
      </c>
      <c r="H20" s="29">
        <f>H6</f>
        <v>1.25</v>
      </c>
      <c r="I20" s="13">
        <f>I28*(I35/$B$3)</f>
        <v>1.6666666666666665</v>
      </c>
      <c r="J20" s="51">
        <f t="shared" ref="J20" si="12">I20+J19</f>
        <v>0.41666666666666652</v>
      </c>
      <c r="K20" s="29">
        <f t="shared" ref="K20" si="13">J20+K19</f>
        <v>1.6666666666666665</v>
      </c>
      <c r="L20" s="29">
        <f t="shared" ref="L20" si="14">K20+L19</f>
        <v>0.41666666666666652</v>
      </c>
      <c r="M20" s="39">
        <f>L20+M19</f>
        <v>0.41666666666666652</v>
      </c>
      <c r="N20" s="29">
        <f>M28+N19</f>
        <v>6.875</v>
      </c>
      <c r="O20" s="29">
        <f>N20+O19</f>
        <v>10.625</v>
      </c>
      <c r="P20" s="8" t="s">
        <v>33</v>
      </c>
    </row>
    <row r="21" spans="6:16" x14ac:dyDescent="0.2">
      <c r="F21" s="48"/>
      <c r="G21" s="15" t="s">
        <v>34</v>
      </c>
      <c r="H21" s="30"/>
      <c r="I21" s="16">
        <f>I20/I35</f>
        <v>0.16666666666666666</v>
      </c>
      <c r="J21" s="52">
        <f t="shared" ref="J21:O21" si="15">J20/J35</f>
        <v>4.166666666666665E-2</v>
      </c>
      <c r="K21" s="30">
        <f t="shared" si="15"/>
        <v>0.16666666666666666</v>
      </c>
      <c r="L21" s="30">
        <f t="shared" si="15"/>
        <v>4.166666666666665E-2</v>
      </c>
      <c r="M21" s="40">
        <f t="shared" si="15"/>
        <v>4.166666666666665E-2</v>
      </c>
      <c r="N21" s="30">
        <f t="shared" si="15"/>
        <v>0.22916666666666666</v>
      </c>
      <c r="O21" s="30">
        <f t="shared" si="15"/>
        <v>0.35416666666666669</v>
      </c>
      <c r="P21" s="8" t="s">
        <v>35</v>
      </c>
    </row>
    <row r="22" spans="6:16" x14ac:dyDescent="0.2">
      <c r="I22" s="12"/>
      <c r="J22" s="53"/>
      <c r="M22" s="41"/>
      <c r="N22" s="2"/>
    </row>
    <row r="23" spans="6:16" x14ac:dyDescent="0.2">
      <c r="F23" s="47" t="s">
        <v>36</v>
      </c>
      <c r="G23" s="2" t="s">
        <v>37</v>
      </c>
      <c r="H23" s="31"/>
      <c r="I23" s="19">
        <f>I27*(($B$3-I35)/$B$3)</f>
        <v>2.5</v>
      </c>
      <c r="J23" s="54">
        <f>J27-J19</f>
        <v>-0.625</v>
      </c>
      <c r="K23" s="31">
        <v>0</v>
      </c>
      <c r="L23" s="31">
        <v>0</v>
      </c>
      <c r="M23" s="42">
        <v>0</v>
      </c>
      <c r="N23" s="2">
        <v>0</v>
      </c>
      <c r="O23" s="2">
        <v>0</v>
      </c>
    </row>
    <row r="24" spans="6:16" x14ac:dyDescent="0.2">
      <c r="F24" s="48"/>
      <c r="G24" s="2" t="s">
        <v>38</v>
      </c>
      <c r="H24" s="31"/>
      <c r="I24" s="19">
        <f>I28*(($B$3-I35)/$B$3)</f>
        <v>3.333333333333333</v>
      </c>
      <c r="J24" s="54">
        <f t="shared" ref="J24" si="16">I24+J23</f>
        <v>2.708333333333333</v>
      </c>
      <c r="K24" s="31">
        <f t="shared" ref="K24" si="17">J24</f>
        <v>2.708333333333333</v>
      </c>
      <c r="L24" s="31">
        <f t="shared" ref="L24" si="18">K24</f>
        <v>2.708333333333333</v>
      </c>
      <c r="M24" s="42">
        <f t="shared" ref="M24" si="19">L24</f>
        <v>2.708333333333333</v>
      </c>
      <c r="N24" s="2">
        <v>0</v>
      </c>
      <c r="O24" s="2">
        <v>0</v>
      </c>
    </row>
    <row r="25" spans="6:16" x14ac:dyDescent="0.2">
      <c r="F25" s="48"/>
      <c r="G25" s="2" t="s">
        <v>39</v>
      </c>
      <c r="H25" s="32"/>
      <c r="I25" s="21">
        <f>I24/($B$3-I35)</f>
        <v>0.16666666666666666</v>
      </c>
      <c r="J25" s="55">
        <f t="shared" ref="J25:O25" si="20">J24/($B$3-J35)</f>
        <v>0.13541666666666666</v>
      </c>
      <c r="K25" s="32">
        <f t="shared" si="20"/>
        <v>0.13541666666666666</v>
      </c>
      <c r="L25" s="32">
        <f t="shared" si="20"/>
        <v>0.13541666666666666</v>
      </c>
      <c r="M25" s="43">
        <f t="shared" si="20"/>
        <v>0.13541666666666666</v>
      </c>
      <c r="N25" s="2">
        <v>0</v>
      </c>
      <c r="O25" s="2">
        <v>0</v>
      </c>
    </row>
    <row r="26" spans="6:16" x14ac:dyDescent="0.2">
      <c r="I26" s="12"/>
      <c r="J26" s="18"/>
      <c r="M26" s="41"/>
      <c r="N26" s="2"/>
    </row>
    <row r="27" spans="6:16" x14ac:dyDescent="0.2">
      <c r="F27" s="47" t="s">
        <v>40</v>
      </c>
      <c r="G27" s="4" t="s">
        <v>17</v>
      </c>
      <c r="I27" s="12">
        <f t="shared" ref="I27" si="21">I18*(-1/4)</f>
        <v>3.75</v>
      </c>
      <c r="J27" s="18">
        <f t="shared" ref="J27:O27" si="22">J18*(-1/4)</f>
        <v>-1.875</v>
      </c>
      <c r="K27" s="2">
        <f t="shared" si="22"/>
        <v>1.25</v>
      </c>
      <c r="L27" s="2">
        <f t="shared" si="22"/>
        <v>-1.25</v>
      </c>
      <c r="M27" s="44">
        <f t="shared" si="22"/>
        <v>0</v>
      </c>
      <c r="N27" s="2">
        <f t="shared" si="22"/>
        <v>3.75</v>
      </c>
      <c r="O27" s="2">
        <f t="shared" si="22"/>
        <v>3.75</v>
      </c>
    </row>
    <row r="28" spans="6:16" x14ac:dyDescent="0.2">
      <c r="F28" s="48"/>
      <c r="G28" s="4" t="s">
        <v>41</v>
      </c>
      <c r="H28" s="2">
        <f>H6</f>
        <v>1.25</v>
      </c>
      <c r="I28" s="12">
        <f t="shared" ref="I28" si="23">H28+I27</f>
        <v>5</v>
      </c>
      <c r="J28" s="18">
        <f t="shared" ref="J28" si="24">I28+J27</f>
        <v>3.125</v>
      </c>
      <c r="K28" s="2">
        <f t="shared" ref="K28" si="25">J28+K27</f>
        <v>4.375</v>
      </c>
      <c r="L28" s="2">
        <f t="shared" ref="L28" si="26">K28+L27</f>
        <v>3.125</v>
      </c>
      <c r="M28" s="44">
        <f t="shared" ref="M28" si="27">L28+M27</f>
        <v>3.125</v>
      </c>
      <c r="N28" s="2">
        <f t="shared" ref="N28" si="28">M28+N27</f>
        <v>6.875</v>
      </c>
      <c r="O28" s="2">
        <f t="shared" ref="O28" si="29">N28+O27</f>
        <v>10.625</v>
      </c>
    </row>
    <row r="29" spans="6:16" x14ac:dyDescent="0.2">
      <c r="F29" s="48"/>
      <c r="G29" s="4" t="s">
        <v>42</v>
      </c>
      <c r="H29" s="33"/>
      <c r="I29" s="23">
        <f>I28/$B$3</f>
        <v>0.16666666666666666</v>
      </c>
      <c r="J29" s="24">
        <f t="shared" ref="J29:O29" si="30">J28/$B$3</f>
        <v>0.10416666666666667</v>
      </c>
      <c r="K29" s="34">
        <f t="shared" si="30"/>
        <v>0.14583333333333334</v>
      </c>
      <c r="L29" s="34">
        <f t="shared" si="30"/>
        <v>0.10416666666666667</v>
      </c>
      <c r="M29" s="45">
        <f t="shared" si="30"/>
        <v>0.10416666666666667</v>
      </c>
      <c r="N29" s="35">
        <f t="shared" si="30"/>
        <v>0.22916666666666666</v>
      </c>
      <c r="O29" s="35">
        <f t="shared" si="30"/>
        <v>0.35416666666666669</v>
      </c>
    </row>
    <row r="30" spans="6:16" ht="16" x14ac:dyDescent="0.2">
      <c r="F30" s="9"/>
      <c r="G30" s="4"/>
      <c r="H30" s="2"/>
      <c r="I30" s="12"/>
      <c r="J30" s="18"/>
      <c r="K30" s="2"/>
      <c r="L30" s="2"/>
      <c r="M30" s="44"/>
      <c r="N30" s="2"/>
      <c r="O30" s="2"/>
    </row>
    <row r="31" spans="6:16" x14ac:dyDescent="0.2">
      <c r="F31" s="47" t="s">
        <v>43</v>
      </c>
      <c r="G31" s="4" t="s">
        <v>44</v>
      </c>
      <c r="H31" s="2">
        <f>-$B$2</f>
        <v>-15</v>
      </c>
      <c r="I31" s="12">
        <f>MIN(I33,I4)</f>
        <v>-15</v>
      </c>
      <c r="J31" s="18">
        <f t="shared" ref="J31" si="31">MIN(J33,J4)</f>
        <v>-5</v>
      </c>
      <c r="K31" s="2">
        <f>-$B$6</f>
        <v>-5</v>
      </c>
      <c r="L31" s="2">
        <f t="shared" ref="L31:M31" si="32">-$B$6</f>
        <v>-5</v>
      </c>
      <c r="M31" s="44">
        <f t="shared" si="32"/>
        <v>-5</v>
      </c>
      <c r="N31" s="2">
        <f t="shared" ref="N31:O31" si="33">-$B$2</f>
        <v>-15</v>
      </c>
      <c r="O31" s="2">
        <f t="shared" si="33"/>
        <v>-15</v>
      </c>
    </row>
    <row r="32" spans="6:16" x14ac:dyDescent="0.2">
      <c r="F32" s="48"/>
      <c r="G32" s="4" t="s">
        <v>45</v>
      </c>
      <c r="H32" s="2">
        <f>$B$2</f>
        <v>15</v>
      </c>
      <c r="I32" s="12">
        <f>MAX(I34,I4)</f>
        <v>5</v>
      </c>
      <c r="J32" s="18">
        <f t="shared" ref="J32" si="34">MAX(J34,J4)</f>
        <v>15</v>
      </c>
      <c r="K32" s="2">
        <f>$B$6</f>
        <v>5</v>
      </c>
      <c r="L32" s="2">
        <f t="shared" ref="L32:M34" si="35">$B$6</f>
        <v>5</v>
      </c>
      <c r="M32" s="44">
        <f t="shared" si="35"/>
        <v>5</v>
      </c>
      <c r="N32" s="2">
        <f t="shared" ref="N32:O32" si="36">$B$2</f>
        <v>15</v>
      </c>
      <c r="O32" s="2">
        <f t="shared" si="36"/>
        <v>15</v>
      </c>
    </row>
    <row r="33" spans="6:15" x14ac:dyDescent="0.2">
      <c r="F33" s="48"/>
      <c r="G33" s="4" t="s">
        <v>22</v>
      </c>
      <c r="H33" s="2">
        <f>-$B$2</f>
        <v>-15</v>
      </c>
      <c r="I33" s="12">
        <f>-$B$6</f>
        <v>-5</v>
      </c>
      <c r="J33" s="18">
        <f>-$B$6</f>
        <v>-5</v>
      </c>
      <c r="K33" s="2">
        <f>-$B$6</f>
        <v>-5</v>
      </c>
      <c r="L33" s="2">
        <f>-$B$6</f>
        <v>-5</v>
      </c>
      <c r="M33" s="44">
        <f>-$B$6</f>
        <v>-5</v>
      </c>
      <c r="N33" s="2">
        <f t="shared" ref="N33:O33" si="37">-$B$2</f>
        <v>-15</v>
      </c>
      <c r="O33" s="2">
        <f t="shared" si="37"/>
        <v>-15</v>
      </c>
    </row>
    <row r="34" spans="6:15" x14ac:dyDescent="0.2">
      <c r="F34" s="48"/>
      <c r="G34" s="4" t="s">
        <v>24</v>
      </c>
      <c r="H34" s="2">
        <f>$B$2</f>
        <v>15</v>
      </c>
      <c r="I34" s="12">
        <f>$B$6</f>
        <v>5</v>
      </c>
      <c r="J34" s="18">
        <f>$B$6</f>
        <v>5</v>
      </c>
      <c r="K34" s="2">
        <f>$B$6</f>
        <v>5</v>
      </c>
      <c r="L34" s="2">
        <f t="shared" si="35"/>
        <v>5</v>
      </c>
      <c r="M34" s="44">
        <f t="shared" si="35"/>
        <v>5</v>
      </c>
      <c r="N34" s="2">
        <f t="shared" ref="N34:O34" si="38">$B$2</f>
        <v>15</v>
      </c>
      <c r="O34" s="2">
        <f t="shared" si="38"/>
        <v>15</v>
      </c>
    </row>
    <row r="35" spans="6:15" x14ac:dyDescent="0.2">
      <c r="F35" s="48"/>
      <c r="G35" s="4" t="s">
        <v>25</v>
      </c>
      <c r="H35" s="2">
        <f>$B$3</f>
        <v>30</v>
      </c>
      <c r="I35" s="12">
        <f>$B$7</f>
        <v>10</v>
      </c>
      <c r="J35" s="18">
        <f>$B$7</f>
        <v>10</v>
      </c>
      <c r="K35" s="2">
        <f>$B$7</f>
        <v>10</v>
      </c>
      <c r="L35" s="2">
        <f t="shared" ref="L35:M35" si="39">$B$7</f>
        <v>10</v>
      </c>
      <c r="M35" s="44">
        <f t="shared" si="39"/>
        <v>10</v>
      </c>
      <c r="N35" s="2">
        <f t="shared" ref="N35:O35" si="40">$B$3</f>
        <v>30</v>
      </c>
      <c r="O35" s="2">
        <f t="shared" si="40"/>
        <v>30</v>
      </c>
    </row>
    <row r="37" spans="6:15" x14ac:dyDescent="0.2">
      <c r="H37" s="25" t="s">
        <v>46</v>
      </c>
      <c r="K37" s="25" t="s">
        <v>47</v>
      </c>
      <c r="N37" s="8" t="s">
        <v>48</v>
      </c>
    </row>
    <row r="39" spans="6:15" x14ac:dyDescent="0.2">
      <c r="G39" t="s">
        <v>51</v>
      </c>
    </row>
  </sheetData>
  <mergeCells count="6">
    <mergeCell ref="G2:O2"/>
    <mergeCell ref="G14:O14"/>
    <mergeCell ref="F17:F21"/>
    <mergeCell ref="F23:F25"/>
    <mergeCell ref="F27:F29"/>
    <mergeCell ref="F31:F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5E85710FFDB468B9C35D2719575BC" ma:contentTypeVersion="3" ma:contentTypeDescription="Create a new document." ma:contentTypeScope="" ma:versionID="d29914c9b68b9a3764aeb3d36ef74c1b">
  <xsd:schema xmlns:xsd="http://www.w3.org/2001/XMLSchema" xmlns:xs="http://www.w3.org/2001/XMLSchema" xmlns:p="http://schemas.microsoft.com/office/2006/metadata/properties" xmlns:ns2="d8312bf9-c462-4939-be78-35f65736a7d8" targetNamespace="http://schemas.microsoft.com/office/2006/metadata/properties" ma:root="true" ma:fieldsID="6a3c9e8cfb05eaed861d9738502e8433" ns2:_="">
    <xsd:import namespace="d8312bf9-c462-4939-be78-35f65736a7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12bf9-c462-4939-be78-35f65736a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8FB7CE-835C-4638-860E-097E4D2078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312bf9-c462-4939-be78-35f65736a7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F402CF-94E5-4782-94B8-937C49BEB5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F8375D-A6FD-4A93-A8EB-BDA149145DB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d8312bf9-c462-4939-be78-35f65736a7d8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4q case maximum power scheduled</vt:lpstr>
      <vt:lpstr>4q case non maximum power</vt:lpstr>
      <vt:lpstr>4q case short notice change</vt:lpstr>
      <vt:lpstr>1q case non maximum power </vt:lpstr>
      <vt:lpstr>1q case short notice change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Leopold Augustin</cp:lastModifiedBy>
  <cp:revision/>
  <dcterms:created xsi:type="dcterms:W3CDTF">2025-10-27T13:54:55Z</dcterms:created>
  <dcterms:modified xsi:type="dcterms:W3CDTF">2026-02-13T17:25:32Z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0x01010004B5E85710FFDB468B9C35D2719575BC</vt:lpwstr>
  </property>
</Properties>
</file>